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G:\DOKUMEN NGLORO 2023\PERKAL 2023\LAMP lpj 2022\"/>
    </mc:Choice>
  </mc:AlternateContent>
  <xr:revisionPtr revIDLastSave="0" documentId="13_ncr:1_{F2EB6424-1B66-42EE-AB3D-E1E023250AC6}" xr6:coauthVersionLast="45" xr6:coauthVersionMax="45" xr10:uidLastSave="{00000000-0000-0000-0000-000000000000}"/>
  <bookViews>
    <workbookView xWindow="-120" yWindow="-120" windowWidth="21840" windowHeight="13140" tabRatio="910" xr2:uid="{00000000-000D-0000-FFFF-FFFF00000000}"/>
  </bookViews>
  <sheets>
    <sheet name="DAFTAR ISI" sheetId="2" r:id="rId1"/>
    <sheet name="LAPORAN REALISASI APBDES" sheetId="3" r:id="rId2"/>
    <sheet name="CALK" sheetId="1" r:id="rId3"/>
    <sheet name="Realisasi Kegiatan" sheetId="23" r:id="rId4"/>
    <sheet name="program sektoral,daerah&amp;lainnya" sheetId="7" r:id="rId5"/>
    <sheet name="Mutasi Aset " sheetId="22" r:id="rId6"/>
    <sheet name="RINCIAN ASET " sheetId="19" r:id="rId7"/>
    <sheet name="Sheet2" sheetId="16" r:id="rId8"/>
  </sheets>
  <definedNames>
    <definedName name="_xlnm.Print_Area" localSheetId="2">CALK!$A$1:$G$289</definedName>
    <definedName name="_xlnm.Print_Area" localSheetId="0">'DAFTAR ISI'!$A$1:$F$42</definedName>
    <definedName name="_xlnm.Print_Area" localSheetId="1">'LAPORAN REALISASI APBDES'!$A$1:$G$40</definedName>
    <definedName name="_xlnm.Print_Area" localSheetId="5">'Mutasi Aset '!$A$1:$M$136</definedName>
    <definedName name="_xlnm.Print_Area" localSheetId="4">'program sektoral,daerah&amp;lainnya'!$A$1:$I$36</definedName>
    <definedName name="_xlnm.Print_Area" localSheetId="3">'Realisasi Kegiatan'!$A$1:$R$117</definedName>
    <definedName name="_xlnm.Print_Area" localSheetId="6">'RINCIAN ASET '!$A$2:$J$135</definedName>
    <definedName name="_xlnm.Print_Titles" localSheetId="5">'Mutasi Aset '!$A:$M,'Mutasi Aset '!$12:$15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3" l="1"/>
  <c r="G22" i="3"/>
  <c r="G23" i="3"/>
  <c r="G24" i="3"/>
  <c r="G25" i="3"/>
  <c r="G26" i="3"/>
  <c r="G20" i="3"/>
  <c r="G10" i="3"/>
  <c r="G65" i="1"/>
  <c r="G66" i="1"/>
  <c r="G67" i="1"/>
  <c r="G68" i="1"/>
  <c r="G69" i="1"/>
  <c r="G70" i="1"/>
  <c r="G71" i="1"/>
  <c r="G72" i="1"/>
  <c r="G73" i="1"/>
  <c r="G74" i="1"/>
  <c r="G75" i="1"/>
  <c r="G64" i="1"/>
  <c r="G30" i="1"/>
  <c r="G31" i="1"/>
  <c r="G32" i="1"/>
  <c r="G29" i="1"/>
  <c r="H126" i="19" l="1"/>
  <c r="G129" i="22"/>
  <c r="J120" i="22"/>
  <c r="D120" i="22"/>
  <c r="J112" i="22"/>
  <c r="D112" i="22"/>
  <c r="J83" i="22"/>
  <c r="I83" i="22"/>
  <c r="F83" i="22"/>
  <c r="D83" i="22"/>
  <c r="J56" i="22"/>
  <c r="I56" i="22"/>
  <c r="F56" i="22"/>
  <c r="D56" i="22"/>
  <c r="J19" i="22"/>
  <c r="J129" i="22" s="1"/>
  <c r="F19" i="22"/>
  <c r="I19" i="22" s="1"/>
  <c r="D19" i="22"/>
  <c r="D129" i="22" l="1"/>
  <c r="I129" i="22"/>
  <c r="F129" i="22"/>
  <c r="M110" i="23" l="1"/>
  <c r="M109" i="23"/>
  <c r="M108" i="23"/>
  <c r="M107" i="23"/>
  <c r="M106" i="23"/>
  <c r="K104" i="23"/>
  <c r="N102" i="23"/>
  <c r="R101" i="23"/>
  <c r="R98" i="23" s="1"/>
  <c r="Q101" i="23"/>
  <c r="P101" i="23"/>
  <c r="O101" i="23"/>
  <c r="N101" i="23"/>
  <c r="M101" i="23"/>
  <c r="L101" i="23"/>
  <c r="I101" i="23"/>
  <c r="N100" i="23"/>
  <c r="R99" i="23"/>
  <c r="Q99" i="23"/>
  <c r="P99" i="23"/>
  <c r="O99" i="23"/>
  <c r="O98" i="23" s="1"/>
  <c r="M99" i="23"/>
  <c r="M98" i="23" s="1"/>
  <c r="L99" i="23"/>
  <c r="I99" i="23"/>
  <c r="N99" i="23" s="1"/>
  <c r="Q98" i="23"/>
  <c r="P98" i="23"/>
  <c r="L98" i="23"/>
  <c r="I98" i="23"/>
  <c r="N97" i="23"/>
  <c r="O96" i="23"/>
  <c r="L96" i="23"/>
  <c r="L91" i="23" s="1"/>
  <c r="I96" i="23"/>
  <c r="N95" i="23"/>
  <c r="O94" i="23"/>
  <c r="N94" i="23"/>
  <c r="L94" i="23"/>
  <c r="I94" i="23"/>
  <c r="L92" i="23"/>
  <c r="O91" i="23"/>
  <c r="N90" i="23"/>
  <c r="N89" i="23"/>
  <c r="N88" i="23"/>
  <c r="R87" i="23"/>
  <c r="Q87" i="23"/>
  <c r="P87" i="23"/>
  <c r="O87" i="23"/>
  <c r="M87" i="23"/>
  <c r="L87" i="23"/>
  <c r="N87" i="23" s="1"/>
  <c r="I87" i="23"/>
  <c r="N86" i="23"/>
  <c r="R85" i="23"/>
  <c r="Q85" i="23"/>
  <c r="P85" i="23"/>
  <c r="O85" i="23"/>
  <c r="N85" i="23"/>
  <c r="M85" i="23"/>
  <c r="L85" i="23"/>
  <c r="I85" i="23"/>
  <c r="N84" i="23"/>
  <c r="N83" i="23"/>
  <c r="R82" i="23"/>
  <c r="Q82" i="23"/>
  <c r="P82" i="23"/>
  <c r="O82" i="23"/>
  <c r="M82" i="23"/>
  <c r="L82" i="23"/>
  <c r="I82" i="23"/>
  <c r="N81" i="23"/>
  <c r="R80" i="23"/>
  <c r="Q80" i="23"/>
  <c r="P80" i="23"/>
  <c r="O80" i="23"/>
  <c r="M80" i="23"/>
  <c r="M79" i="23" s="1"/>
  <c r="L80" i="23"/>
  <c r="I80" i="23"/>
  <c r="N80" i="23" s="1"/>
  <c r="Q79" i="23"/>
  <c r="O79" i="23"/>
  <c r="I79" i="23"/>
  <c r="R76" i="23"/>
  <c r="Q76" i="23"/>
  <c r="P76" i="23"/>
  <c r="O76" i="23"/>
  <c r="M76" i="23"/>
  <c r="L76" i="23"/>
  <c r="I76" i="23"/>
  <c r="N75" i="23"/>
  <c r="R74" i="23"/>
  <c r="Q74" i="23"/>
  <c r="P74" i="23"/>
  <c r="O74" i="23"/>
  <c r="M74" i="23"/>
  <c r="L74" i="23"/>
  <c r="I74" i="23"/>
  <c r="N73" i="23"/>
  <c r="N72" i="23"/>
  <c r="N71" i="23"/>
  <c r="R70" i="23"/>
  <c r="Q70" i="23"/>
  <c r="P70" i="23"/>
  <c r="O70" i="23"/>
  <c r="M70" i="23"/>
  <c r="L70" i="23"/>
  <c r="N70" i="23" s="1"/>
  <c r="I70" i="23"/>
  <c r="N69" i="23"/>
  <c r="N68" i="23"/>
  <c r="N67" i="23"/>
  <c r="R66" i="23"/>
  <c r="Q66" i="23"/>
  <c r="P66" i="23"/>
  <c r="O66" i="23"/>
  <c r="O56" i="23" s="1"/>
  <c r="M66" i="23"/>
  <c r="L66" i="23"/>
  <c r="N66" i="23" s="1"/>
  <c r="I66" i="23"/>
  <c r="N65" i="23"/>
  <c r="N64" i="23"/>
  <c r="N63" i="23"/>
  <c r="N62" i="23"/>
  <c r="N61" i="23"/>
  <c r="R60" i="23"/>
  <c r="Q60" i="23"/>
  <c r="P60" i="23"/>
  <c r="O60" i="23"/>
  <c r="M60" i="23"/>
  <c r="L60" i="23"/>
  <c r="N60" i="23" s="1"/>
  <c r="I60" i="23"/>
  <c r="N59" i="23"/>
  <c r="N58" i="23"/>
  <c r="R57" i="23"/>
  <c r="Q57" i="23"/>
  <c r="P57" i="23"/>
  <c r="O57" i="23"/>
  <c r="N57" i="23"/>
  <c r="M57" i="23"/>
  <c r="L57" i="23"/>
  <c r="I57" i="23"/>
  <c r="R56" i="23"/>
  <c r="N55" i="23"/>
  <c r="R54" i="23"/>
  <c r="Q54" i="23"/>
  <c r="P54" i="23"/>
  <c r="P25" i="23" s="1"/>
  <c r="O54" i="23"/>
  <c r="M54" i="23"/>
  <c r="L54" i="23"/>
  <c r="I54" i="23"/>
  <c r="I25" i="23" s="1"/>
  <c r="N53" i="23"/>
  <c r="N52" i="23"/>
  <c r="N51" i="23"/>
  <c r="N50" i="23"/>
  <c r="N49" i="23"/>
  <c r="N48" i="23"/>
  <c r="N47" i="23"/>
  <c r="R46" i="23"/>
  <c r="Q46" i="23"/>
  <c r="P46" i="23"/>
  <c r="O46" i="23"/>
  <c r="N46" i="23"/>
  <c r="M46" i="23"/>
  <c r="L46" i="23"/>
  <c r="I46" i="23"/>
  <c r="N45" i="23"/>
  <c r="N44" i="23"/>
  <c r="N43" i="23"/>
  <c r="R42" i="23"/>
  <c r="Q42" i="23"/>
  <c r="P42" i="23"/>
  <c r="O42" i="23"/>
  <c r="M42" i="23"/>
  <c r="L42" i="23"/>
  <c r="N42" i="23" s="1"/>
  <c r="I42" i="23"/>
  <c r="N41" i="23"/>
  <c r="N39" i="23"/>
  <c r="N38" i="23"/>
  <c r="N37" i="23"/>
  <c r="N36" i="23"/>
  <c r="R35" i="23"/>
  <c r="Q35" i="23"/>
  <c r="P35" i="23"/>
  <c r="O35" i="23"/>
  <c r="M35" i="23"/>
  <c r="L35" i="23"/>
  <c r="I35" i="23"/>
  <c r="N35" i="23" s="1"/>
  <c r="N34" i="23"/>
  <c r="N33" i="23"/>
  <c r="N32" i="23"/>
  <c r="N31" i="23"/>
  <c r="N30" i="23"/>
  <c r="N29" i="23"/>
  <c r="N28" i="23"/>
  <c r="N27" i="23"/>
  <c r="R26" i="23"/>
  <c r="Q26" i="23"/>
  <c r="P26" i="23"/>
  <c r="O26" i="23"/>
  <c r="N26" i="23"/>
  <c r="M26" i="23"/>
  <c r="L26" i="23"/>
  <c r="I26" i="23"/>
  <c r="L25" i="23"/>
  <c r="M23" i="23"/>
  <c r="I22" i="23"/>
  <c r="M22" i="23" s="1"/>
  <c r="M21" i="23"/>
  <c r="M20" i="23"/>
  <c r="M19" i="23"/>
  <c r="M18" i="23"/>
  <c r="M17" i="23"/>
  <c r="M16" i="23"/>
  <c r="M15" i="23"/>
  <c r="Q56" i="23" l="1"/>
  <c r="R25" i="23"/>
  <c r="R104" i="23" s="1"/>
  <c r="P79" i="23"/>
  <c r="R79" i="23"/>
  <c r="O25" i="23"/>
  <c r="O104" i="23" s="1"/>
  <c r="P56" i="23"/>
  <c r="P104" i="23" s="1"/>
  <c r="I56" i="23"/>
  <c r="I104" i="23" s="1"/>
  <c r="N74" i="23"/>
  <c r="L79" i="23"/>
  <c r="N79" i="23" s="1"/>
  <c r="I91" i="23"/>
  <c r="N91" i="23" s="1"/>
  <c r="Q25" i="23"/>
  <c r="Q104" i="23" s="1"/>
  <c r="M25" i="23"/>
  <c r="N54" i="23"/>
  <c r="M56" i="23"/>
  <c r="N98" i="23"/>
  <c r="N25" i="23"/>
  <c r="N96" i="23"/>
  <c r="L56" i="23"/>
  <c r="N82" i="23"/>
  <c r="N56" i="23" l="1"/>
  <c r="M104" i="23"/>
  <c r="L104" i="23"/>
  <c r="N104" i="23" s="1"/>
  <c r="G153" i="1"/>
  <c r="G154" i="1"/>
  <c r="G155" i="1"/>
  <c r="G152" i="1"/>
  <c r="G144" i="1"/>
  <c r="G137" i="1"/>
  <c r="G130" i="1"/>
  <c r="G124" i="1"/>
  <c r="G123" i="1"/>
  <c r="G116" i="1"/>
  <c r="G117" i="1"/>
  <c r="G115" i="1"/>
  <c r="G104" i="1"/>
  <c r="G105" i="1"/>
  <c r="G106" i="1"/>
  <c r="G107" i="1"/>
  <c r="G108" i="1"/>
  <c r="G109" i="1"/>
  <c r="G103" i="1"/>
  <c r="G83" i="1"/>
  <c r="G82" i="1"/>
  <c r="G52" i="1"/>
  <c r="G47" i="1"/>
  <c r="G46" i="1"/>
  <c r="G39" i="1"/>
  <c r="G40" i="1"/>
  <c r="G38" i="1"/>
  <c r="G279" i="1"/>
  <c r="G278" i="1"/>
  <c r="G263" i="1"/>
  <c r="G264" i="1"/>
  <c r="G265" i="1"/>
  <c r="G266" i="1"/>
  <c r="G267" i="1"/>
  <c r="G268" i="1"/>
  <c r="G269" i="1"/>
  <c r="G270" i="1"/>
  <c r="G271" i="1"/>
  <c r="G262" i="1"/>
  <c r="G272" i="1" l="1"/>
  <c r="G242" i="1" l="1"/>
  <c r="G241" i="1"/>
  <c r="G236" i="1"/>
  <c r="G233" i="1"/>
  <c r="G232" i="1"/>
  <c r="G225" i="1"/>
  <c r="G226" i="1"/>
  <c r="G224" i="1"/>
  <c r="G215" i="1"/>
  <c r="G216" i="1"/>
  <c r="G217" i="1"/>
  <c r="G218" i="1"/>
  <c r="G219" i="1"/>
  <c r="G220" i="1"/>
  <c r="G214" i="1"/>
  <c r="G208" i="1"/>
  <c r="G209" i="1"/>
  <c r="G210" i="1"/>
  <c r="G207" i="1"/>
  <c r="G197" i="1"/>
  <c r="G198" i="1"/>
  <c r="G199" i="1"/>
  <c r="G200" i="1"/>
  <c r="G201" i="1"/>
  <c r="G202" i="1"/>
  <c r="G203" i="1"/>
  <c r="G196" i="1"/>
  <c r="G189" i="1"/>
  <c r="G190" i="1"/>
  <c r="G191" i="1"/>
  <c r="G192" i="1"/>
  <c r="G188" i="1"/>
  <c r="G182" i="1"/>
  <c r="G171" i="1"/>
  <c r="G172" i="1"/>
  <c r="G173" i="1"/>
  <c r="G174" i="1"/>
  <c r="G175" i="1"/>
  <c r="G176" i="1"/>
  <c r="G177" i="1"/>
  <c r="G178" i="1"/>
  <c r="G170" i="1"/>
  <c r="G161" i="1"/>
  <c r="G162" i="1"/>
  <c r="G163" i="1"/>
  <c r="G164" i="1"/>
  <c r="G165" i="1"/>
  <c r="G166" i="1"/>
  <c r="G160" i="1"/>
  <c r="G131" i="1"/>
  <c r="G17" i="3"/>
  <c r="H27" i="7" l="1"/>
  <c r="G11" i="3" l="1"/>
  <c r="E272" i="1" l="1"/>
  <c r="G29" i="3"/>
  <c r="G28" i="3"/>
  <c r="G15" i="3"/>
  <c r="L28" i="19"/>
  <c r="L27" i="19"/>
  <c r="L26" i="19"/>
  <c r="L25" i="19"/>
  <c r="L30" i="19" l="1"/>
  <c r="F272" i="1"/>
  <c r="G138" i="1" l="1"/>
  <c r="G97" i="1"/>
  <c r="G58" i="1"/>
  <c r="G139" i="1" l="1"/>
  <c r="G110" i="1"/>
  <c r="G118" i="1"/>
  <c r="G243" i="1"/>
  <c r="G41" i="1"/>
  <c r="G221" i="1"/>
  <c r="G193" i="1"/>
  <c r="G179" i="1"/>
  <c r="G48" i="1" l="1"/>
  <c r="F110" i="1" l="1"/>
  <c r="E110" i="1"/>
  <c r="G22" i="1"/>
  <c r="G183" i="1" l="1"/>
  <c r="F183" i="1"/>
  <c r="E183" i="1"/>
  <c r="F30" i="3" l="1"/>
  <c r="G30" i="3"/>
  <c r="F211" i="1"/>
  <c r="F193" i="1"/>
  <c r="F204" i="1"/>
  <c r="E204" i="1"/>
  <c r="F156" i="1" l="1"/>
  <c r="G211" i="1"/>
  <c r="G204" i="1"/>
  <c r="G167" i="1" l="1"/>
  <c r="F280" i="1" l="1"/>
  <c r="G280" i="1"/>
  <c r="E280" i="1"/>
  <c r="G23" i="1" l="1"/>
  <c r="F243" i="1"/>
  <c r="E243" i="1"/>
  <c r="G237" i="1"/>
  <c r="G238" i="1"/>
  <c r="F239" i="1"/>
  <c r="E239" i="1"/>
  <c r="F234" i="1"/>
  <c r="E234" i="1"/>
  <c r="F227" i="1"/>
  <c r="G227" i="1"/>
  <c r="E227" i="1"/>
  <c r="F221" i="1"/>
  <c r="E221" i="1"/>
  <c r="E211" i="1"/>
  <c r="E193" i="1"/>
  <c r="F179" i="1"/>
  <c r="E179" i="1"/>
  <c r="F167" i="1"/>
  <c r="E167" i="1"/>
  <c r="E156" i="1" l="1"/>
  <c r="G239" i="1"/>
  <c r="G234" i="1"/>
  <c r="F125" i="1"/>
  <c r="F146" i="1"/>
  <c r="G145" i="1"/>
  <c r="F139" i="1"/>
  <c r="F98" i="1"/>
  <c r="E98" i="1"/>
  <c r="G16" i="3" s="1"/>
  <c r="F84" i="1"/>
  <c r="E84" i="1"/>
  <c r="F76" i="1"/>
  <c r="E76" i="1"/>
  <c r="G76" i="1" l="1"/>
  <c r="G14" i="3"/>
  <c r="G98" i="1"/>
  <c r="E132" i="1"/>
  <c r="E139" i="1"/>
  <c r="E146" i="1"/>
  <c r="F118" i="1"/>
  <c r="E118" i="1"/>
  <c r="E125" i="1"/>
  <c r="F132" i="1"/>
  <c r="G156" i="1"/>
  <c r="G84" i="1"/>
  <c r="G132" i="1" l="1"/>
  <c r="G146" i="1"/>
  <c r="G125" i="1"/>
  <c r="F54" i="1"/>
  <c r="E54" i="1"/>
  <c r="G54" i="1" l="1"/>
  <c r="F48" i="1"/>
  <c r="F59" i="1" l="1"/>
  <c r="G59" i="1"/>
  <c r="E59" i="1"/>
  <c r="E48" i="1"/>
  <c r="G13" i="3" s="1"/>
  <c r="F41" i="1"/>
  <c r="E41" i="1"/>
  <c r="G12" i="3" s="1"/>
  <c r="F33" i="1"/>
  <c r="E33" i="1"/>
  <c r="E30" i="3"/>
  <c r="F25" i="3"/>
  <c r="E25" i="3"/>
  <c r="G33" i="1" l="1"/>
  <c r="F18" i="3"/>
  <c r="F26" i="3" s="1"/>
  <c r="F31" i="3" s="1"/>
  <c r="E18" i="3"/>
  <c r="E26" i="3" s="1"/>
  <c r="E31" i="3" s="1"/>
  <c r="G18" i="3"/>
  <c r="G31" i="3" s="1"/>
</calcChain>
</file>

<file path=xl/sharedStrings.xml><?xml version="1.0" encoding="utf-8"?>
<sst xmlns="http://schemas.openxmlformats.org/spreadsheetml/2006/main" count="1159" uniqueCount="613">
  <si>
    <t>LAMPIRAN I</t>
  </si>
  <si>
    <t>TENTANG</t>
  </si>
  <si>
    <t xml:space="preserve">Kabupaten Gunungkidul </t>
  </si>
  <si>
    <t>Daftar Isi</t>
  </si>
  <si>
    <t>halaman</t>
  </si>
  <si>
    <t>I</t>
  </si>
  <si>
    <t>Laporan Realisasi APBDes</t>
  </si>
  <si>
    <t>II</t>
  </si>
  <si>
    <t>Catatan Atas Laporan Keuangan</t>
  </si>
  <si>
    <t>A.</t>
  </si>
  <si>
    <t>Informasi Umum</t>
  </si>
  <si>
    <t>B.</t>
  </si>
  <si>
    <t>Dasar Penyajian Laporan Keuangan</t>
  </si>
  <si>
    <t>C.</t>
  </si>
  <si>
    <t>Rincian Pos Laporan Realisasi Anggaran</t>
  </si>
  <si>
    <t>1.</t>
  </si>
  <si>
    <t>Rekonsiliasi SILPA dan Kas</t>
  </si>
  <si>
    <t>2.</t>
  </si>
  <si>
    <t>Pendapatan Asli Desa</t>
  </si>
  <si>
    <t>3.</t>
  </si>
  <si>
    <t>Dana Desa</t>
  </si>
  <si>
    <t>4.</t>
  </si>
  <si>
    <t>Bagian dari hasil pajak dan Retribusi Daerah</t>
  </si>
  <si>
    <t>Alokasi Dana Desa</t>
  </si>
  <si>
    <t>Bantuan Keuangan Propinsi</t>
  </si>
  <si>
    <t>Bantuan Keuangan Kabupaten</t>
  </si>
  <si>
    <t>Pendapatan Lain</t>
  </si>
  <si>
    <t>Belanja Bidang Penyelenggaraan Pemerintah Desa</t>
  </si>
  <si>
    <t>Belanja Bidang Pelaksanaan Pembangunan Desa</t>
  </si>
  <si>
    <t>Belanja Bidang Pembinaan Kemasyarakatan Desa</t>
  </si>
  <si>
    <t>Belanja Bidang Pemberdayaan Kemasyarakatan Desa</t>
  </si>
  <si>
    <t>Belanja Bidang Penanggulangan Bencana, Darurat dan Mendesak Desa</t>
  </si>
  <si>
    <t>Belanja Desa Dalam Klasifikasi Ekonomi</t>
  </si>
  <si>
    <t>Belanja Desa Dalam Klasifikasi Sub Bidang (Fungsi)</t>
  </si>
  <si>
    <t>Pembiayaan</t>
  </si>
  <si>
    <t>Aset Desa</t>
  </si>
  <si>
    <t>Penyertaan Modal Desa</t>
  </si>
  <si>
    <t>Lampiran</t>
  </si>
  <si>
    <t>LAPORAN REALISASI APB DESA</t>
  </si>
  <si>
    <t>KABUPATEN GUNUNGKIDUL</t>
  </si>
  <si>
    <t>Realisasi</t>
  </si>
  <si>
    <t>Anggaran</t>
  </si>
  <si>
    <t>Ref</t>
  </si>
  <si>
    <t>PENDAPATAN</t>
  </si>
  <si>
    <t>C.2</t>
  </si>
  <si>
    <t>Pendapatan Transfer</t>
  </si>
  <si>
    <t>C.3</t>
  </si>
  <si>
    <t>C.4</t>
  </si>
  <si>
    <t>C.5</t>
  </si>
  <si>
    <t>C.6</t>
  </si>
  <si>
    <t>C.7</t>
  </si>
  <si>
    <t>C.8</t>
  </si>
  <si>
    <t>JUMLAH PENDAPATAN</t>
  </si>
  <si>
    <t>BELANJA</t>
  </si>
  <si>
    <t>Bidang Penyelenggaraan Pemerintah Desa</t>
  </si>
  <si>
    <t>Bidang Pelaksanaan Pembangunan Desa</t>
  </si>
  <si>
    <t>C.10 Dan C.15</t>
  </si>
  <si>
    <t>Bidang Pembinaan Kemasyarakatan Desa</t>
  </si>
  <si>
    <t>C.11 Dan C.15</t>
  </si>
  <si>
    <t>Bidang Pemberdayaan Masyarakat Desa</t>
  </si>
  <si>
    <t>C.12 Dan C.15</t>
  </si>
  <si>
    <t>Bidang Penanggulangan Bencana, Keadaan Darurat dan Mendesak Desa</t>
  </si>
  <si>
    <t>C.13 Dan C.15</t>
  </si>
  <si>
    <t>JUMLAH BELANJA</t>
  </si>
  <si>
    <t>C.14</t>
  </si>
  <si>
    <t>SURPLUS / (DEFISIT)</t>
  </si>
  <si>
    <t>C.15</t>
  </si>
  <si>
    <t>PEMBIAYAAN</t>
  </si>
  <si>
    <t>Penerimaan Pembiayaan</t>
  </si>
  <si>
    <t>Pengeluaran Pembiayaan</t>
  </si>
  <si>
    <t>SELISIH PEMBIAYAAN</t>
  </si>
  <si>
    <t>SILPA TAHUN BERJALAN</t>
  </si>
  <si>
    <t>Lihat Catatan Atas Laporan Keuangan yang merupakan bagian yang tidak terpisahkan dari laporan keuangan</t>
  </si>
  <si>
    <t>C. Rincian Pos Laporan Keuangan</t>
  </si>
  <si>
    <t>Mutasi Potongan Pajak</t>
  </si>
  <si>
    <t>Saldo Awal Periode Potongan Pajak yang belum disetor ke Kas Negara</t>
  </si>
  <si>
    <t>Penerimaan Potongan Pajak tahun anggaran berjalan</t>
  </si>
  <si>
    <t>Setoran Pajak ke Kas Negara selama tahun anggaran berjalan</t>
  </si>
  <si>
    <t>Saldo Akhir Periode Potongan Pajak yang belum disetor ke Kas Negara</t>
  </si>
  <si>
    <t>Pendapatan Asli Desa terdiri dari:</t>
  </si>
  <si>
    <t>(Lebih)/ Kurang</t>
  </si>
  <si>
    <t>Tahap 1</t>
  </si>
  <si>
    <t>Tahap 2</t>
  </si>
  <si>
    <t>Tahap 3</t>
  </si>
  <si>
    <t>5.</t>
  </si>
  <si>
    <t>6.</t>
  </si>
  <si>
    <t>Penerimaan Desa yang berasal dari Bantuan Keuangan Kabupaten Gunungkidul adalah:</t>
  </si>
  <si>
    <t>…...................</t>
  </si>
  <si>
    <t>7. Bantuan Keuangan Kabupaten</t>
  </si>
  <si>
    <t>Penerimaan Desa yang berasal dari Bantuan Keuangan Propinsi DIY adalah sebagai berikut:</t>
  </si>
  <si>
    <t>8.</t>
  </si>
  <si>
    <t>Pendapatan Lain terdiri dari:</t>
  </si>
  <si>
    <t>Penerimaan dari hasil kerjasama antar Desa</t>
  </si>
  <si>
    <t>Penerimaan dari hasil kerjasama Desa dengan pihak ketiga</t>
  </si>
  <si>
    <t>Penerimaan dari bantuan perusahaan yang berlokasi di Desa</t>
  </si>
  <si>
    <t>Hibah dan sumbangan dari pihak ketiga</t>
  </si>
  <si>
    <t>Koreksi kesalahan belanja tahun-tahun anggaran sebelumnya yang mengakibatkan penerimaan di kas Desa</t>
  </si>
  <si>
    <t>Bunga Bank</t>
  </si>
  <si>
    <t>Pendapatan Lain Desa yang sah</t>
  </si>
  <si>
    <t>9.</t>
  </si>
  <si>
    <t>Belanja - Bidang Penyelenggaraan Pemerintah Desa</t>
  </si>
  <si>
    <t>Belanja untuk Bidang Penyelenggaraan Pemerintah Desa terdiri dari:</t>
  </si>
  <si>
    <t>Belanja Pegawai</t>
  </si>
  <si>
    <t>Belanja Barang dan Jasa</t>
  </si>
  <si>
    <t>Belanja Modal</t>
  </si>
  <si>
    <t>10.</t>
  </si>
  <si>
    <t>Belanja - Bidang Pembangunan Desa</t>
  </si>
  <si>
    <t>Belanja untuk Bidang Pembangunan Desa terdiri dari:</t>
  </si>
  <si>
    <t>11.</t>
  </si>
  <si>
    <t>Belanja - Bidang Pembinaan Kemasyarakatan Desa</t>
  </si>
  <si>
    <t>Belanja untuk Bidang Pembinaan Kemasyarakatan Desa terdiri dari:</t>
  </si>
  <si>
    <t>12.</t>
  </si>
  <si>
    <t>Belanja untuk Bidang Pemberdayaan Masyarakat Desa terdiri dari:</t>
  </si>
  <si>
    <t>13. Belanja - Bidang Penanggulangan Bencana, Darurat dan Mendesak Desa</t>
  </si>
  <si>
    <t>Belanja untuk Bidang Penanggulangan Bencana, Darurat dan Mendesak Desa adalah sebagai berikut:</t>
  </si>
  <si>
    <t>14. Belanja Desa dalam klasifikasi ekonomi</t>
  </si>
  <si>
    <t>Jumlah belanja dalam klasifikasi ekonomi adalah sebagai berikut:</t>
  </si>
  <si>
    <t>Penghasilan Tetap dan Tunjangan Kepala Desa</t>
  </si>
  <si>
    <t>Penghasilan Tetap dan Tunjangan Perangkat Desa</t>
  </si>
  <si>
    <t>Jaminan Kesehatan Kepala Desa dan Perangkat Desa</t>
  </si>
  <si>
    <t>Tunjangan BPD</t>
  </si>
  <si>
    <t>Belanja Barang Perlengkapan Kantor</t>
  </si>
  <si>
    <t>Belanja Jasa Honorarium</t>
  </si>
  <si>
    <t>Belanja Operasional Perkantoran</t>
  </si>
  <si>
    <t>Belanja Pemeliharaan</t>
  </si>
  <si>
    <t>Belanja Barang dan Jasa yang diserahkan kepada Masyarakat</t>
  </si>
  <si>
    <t>Belanja Modal Pengadaan Tanah</t>
  </si>
  <si>
    <t>Belanja Modal Peralatan, Mesin, dan Alat Berat</t>
  </si>
  <si>
    <t>Belanja Modal Kendaraan</t>
  </si>
  <si>
    <t>Belanja Modal Gedung dan Bangunan</t>
  </si>
  <si>
    <t>Belanja Modal Jalan</t>
  </si>
  <si>
    <t>Belanja Modal Jembatan</t>
  </si>
  <si>
    <t>Belanja Modal Irigasi/Embung/Air Sungai/Drainase</t>
  </si>
  <si>
    <t>Belanja Modal Jaringan/Instalasi</t>
  </si>
  <si>
    <t>Belanja Modal Lainnya</t>
  </si>
  <si>
    <t>15.</t>
  </si>
  <si>
    <t>Sub Bidang Administrasi Kependudukan, Pencatatan Sipil, Statistik dan Kearsipan</t>
  </si>
  <si>
    <t>Sub Bidang Tata Praja Pemerintahan, Perencanaan, Keuangan dan Pelaporan</t>
  </si>
  <si>
    <t>Sub Bidang Pertanahan</t>
  </si>
  <si>
    <t>Sub Bidang penyelenggaraan belanja penghasilan tetap, tunjangan &amp; operasional pemerintah desa</t>
  </si>
  <si>
    <t>Bidang Pembangunan Desa</t>
  </si>
  <si>
    <t>Sub Bidang Pendidikan</t>
  </si>
  <si>
    <t>Sub Bidang Kesehatan</t>
  </si>
  <si>
    <t>Sub Bidang Pekerjaan Umum dan Penataan Ruang</t>
  </si>
  <si>
    <t>Sub Bidang Kawasan Permukiman</t>
  </si>
  <si>
    <t>Sub Bidang Kehutanan dan Lingkungan Hidup</t>
  </si>
  <si>
    <t>Sub Bidang Perhubungan, Komunikasi, dan Informatika</t>
  </si>
  <si>
    <t>Sub Bidang Energi dan Sumber Daya Mineral</t>
  </si>
  <si>
    <t>Sub Bidang Pariwisata</t>
  </si>
  <si>
    <t>Sub Bidang Ketentraman, Ketertiban Umum, dan Perlindungan Masyarakat</t>
  </si>
  <si>
    <t>Sub Bidang Perdagangan dan Perindustrian</t>
  </si>
  <si>
    <t>Belanja - Bidang Penanggulangan Bencana, Keadaan Darurat dan Mendesak Desa</t>
  </si>
  <si>
    <t>Sub Bidang Penanggulangan Bencana</t>
  </si>
  <si>
    <t>Sub Bidang Keadaan Darurat</t>
  </si>
  <si>
    <t>Sub Bidang Keadaan Mendesak</t>
  </si>
  <si>
    <t>16.</t>
  </si>
  <si>
    <t>Penerimaan Pembiayaan terdiri dari:</t>
  </si>
  <si>
    <t>Pengeluaran Pembiayaan terdiri dari:</t>
  </si>
  <si>
    <t>17.</t>
  </si>
  <si>
    <t>Perolehan Aset Desa adalah sebagai berikut:</t>
  </si>
  <si>
    <t>Tanah</t>
  </si>
  <si>
    <t>Gedung dan Bangunan</t>
  </si>
  <si>
    <t>Konstruksi dalam Pengerjaan</t>
  </si>
  <si>
    <t>18.</t>
  </si>
  <si>
    <t>Penyertaan Modal Desa pada BUMDes adalah sebagai berikut:</t>
  </si>
  <si>
    <t>Sub Bidang Kebudayaan dan Keagamaan</t>
  </si>
  <si>
    <t>Sub Bidang Kepemudaan dan Olah Raga</t>
  </si>
  <si>
    <t>Sub Bidang Kelembagaan Masyarakat</t>
  </si>
  <si>
    <t>Sub Bidang Pertanian dan Peternakan</t>
  </si>
  <si>
    <t>Sub Bidang Peningkatan Kapasitas Aparatur Desa</t>
  </si>
  <si>
    <t>Sub Bidang Pemberdayaan Perempuan, Perlindungan Anak dan Keluarga</t>
  </si>
  <si>
    <t>7.</t>
  </si>
  <si>
    <t>13.</t>
  </si>
  <si>
    <t>14.</t>
  </si>
  <si>
    <t>Tahap 4</t>
  </si>
  <si>
    <t>Tahap 5</t>
  </si>
  <si>
    <t>Tahap 6</t>
  </si>
  <si>
    <t>Tahap 7</t>
  </si>
  <si>
    <t>Tahap 8</t>
  </si>
  <si>
    <t>Tahap 9</t>
  </si>
  <si>
    <t>Tahap 10</t>
  </si>
  <si>
    <t>Tahap 11</t>
  </si>
  <si>
    <t>Tahap 12</t>
  </si>
  <si>
    <t>Bantuan Keuangan Khusus Kabupaten</t>
  </si>
  <si>
    <t>Belanja Tidak Terduga</t>
  </si>
  <si>
    <t>Lain - lain</t>
  </si>
  <si>
    <t>Belanja Perjalanan Dinas</t>
  </si>
  <si>
    <t>Belanja Jasa Sewa</t>
  </si>
  <si>
    <t>Belanja Desa dalam klasifikasi Sub Bidang (Fungsi)</t>
  </si>
  <si>
    <t>Sub Bidang Penyediaan Sarana Prasarana Pemerintahan Desa</t>
  </si>
  <si>
    <t>Bidang Pemberdayaan Masyarakat</t>
  </si>
  <si>
    <t>Sub Bidang Kelautan dan Perikanan</t>
  </si>
  <si>
    <t>Sub Bidang Koperasi, Usaha Micro Kecil dan Menengah (UMKM)</t>
  </si>
  <si>
    <t>Sub Bidang Dukungan Penanaman Modal</t>
  </si>
  <si>
    <t>Penerimaan Desa yang berasal dari Alokasi Dana Desa (ADD) adalah sebagai berikut:</t>
  </si>
  <si>
    <t>Peralatan, Mesin, dan Alat Berat</t>
  </si>
  <si>
    <t>Kendaraan</t>
  </si>
  <si>
    <t>Jalan</t>
  </si>
  <si>
    <t>No</t>
  </si>
  <si>
    <t>Jenis</t>
  </si>
  <si>
    <t>Nomor</t>
  </si>
  <si>
    <t>Tanggal</t>
  </si>
  <si>
    <t>Kode Aset Tetap</t>
  </si>
  <si>
    <t>Tahun Perolehan</t>
  </si>
  <si>
    <t>Nilai Perolehan</t>
  </si>
  <si>
    <t>Kondisi Aset Tetap*)</t>
  </si>
  <si>
    <t>Keterangan</t>
  </si>
  <si>
    <t>Bukti Kepemilikan</t>
  </si>
  <si>
    <t>III</t>
  </si>
  <si>
    <t>IV</t>
  </si>
  <si>
    <t>V</t>
  </si>
  <si>
    <t>VI</t>
  </si>
  <si>
    <t>Jembatan</t>
  </si>
  <si>
    <t>VII</t>
  </si>
  <si>
    <t>VIII</t>
  </si>
  <si>
    <t xml:space="preserve"> Jaringan/Instalasi </t>
  </si>
  <si>
    <t>IX</t>
  </si>
  <si>
    <t xml:space="preserve"> Aset Tetap lainnya </t>
  </si>
  <si>
    <t>*) Diisi dengan Baik (B), Rusak Ringan (RR), dan Rusak Berat (RB)</t>
  </si>
  <si>
    <t>URAIAN</t>
  </si>
  <si>
    <t>REALISASI</t>
  </si>
  <si>
    <t>SUMBER DANA</t>
  </si>
  <si>
    <t>Bagi Hasil Pajak dan Retribusi Daerah Kabupaten/Kota</t>
  </si>
  <si>
    <t>Pendapatan Lain-lain</t>
  </si>
  <si>
    <t>BIDANG PENYELENGGARAN PEMERINTAHAN DESA</t>
  </si>
  <si>
    <t>BIDANG PELAKSANAAN PEMBANGUNAN DESA</t>
  </si>
  <si>
    <t>BIDANG PEMBINAAN KEMASYARAKATAN</t>
  </si>
  <si>
    <t>BIDANG PEMBERDAYAAN MASYARAKAT</t>
  </si>
  <si>
    <t>OB</t>
  </si>
  <si>
    <t>:</t>
  </si>
  <si>
    <t>PROGRAM SEKTORAL, PROGRAM DAERAH, DAN PROGRAM LAINNYA YANG MASUK KE DESA</t>
  </si>
  <si>
    <t>Kabupaten</t>
  </si>
  <si>
    <t>Provinsi</t>
  </si>
  <si>
    <t>No.</t>
  </si>
  <si>
    <t>Program</t>
  </si>
  <si>
    <t>Kegiatan</t>
  </si>
  <si>
    <t>Lokasi</t>
  </si>
  <si>
    <t>Volume</t>
  </si>
  <si>
    <t>Satuan</t>
  </si>
  <si>
    <t>Jumlah</t>
  </si>
  <si>
    <t>Sumber Dana</t>
  </si>
  <si>
    <t xml:space="preserve">LAPORAN PERTANGGUNGJAWABAN REALISASI </t>
  </si>
  <si>
    <t>Gunungkidul</t>
  </si>
  <si>
    <t>Pemerintah Daerah Daerah Istimewa Yogyakarta</t>
  </si>
  <si>
    <t>a. Hasil Usaha</t>
  </si>
  <si>
    <t>b. Hasil Aset</t>
  </si>
  <si>
    <t>c. Swadaya, partisipasi, dan Gotong Royong</t>
  </si>
  <si>
    <t>d. PADesa Lain</t>
  </si>
  <si>
    <t>a. Penerimaan Desa yang berasal dari Bagian dari hasil pajak dan Retribusi Daerah adalah:</t>
  </si>
  <si>
    <t>c. Penerimaan Desa dari bagian dari hasil penugasan penarikan retribusi obyek wisata dan tempat olah raga:</t>
  </si>
  <si>
    <t>1. SILPA tahun anggaran sebelumnya</t>
  </si>
  <si>
    <t>2. Pencairan Dana Cadangan</t>
  </si>
  <si>
    <t>3. Hasil Penjualan Kekayaan Desa yang dipisahkan</t>
  </si>
  <si>
    <t>1. Pembentukan Dana Cadangan</t>
  </si>
  <si>
    <t>2. Penyertaan Modal Desa</t>
  </si>
  <si>
    <t>Irigasi/Embung/Air Sungai Drainase</t>
  </si>
  <si>
    <t>LAMPIRAN III</t>
  </si>
  <si>
    <t>b. Penerimaan Desa dari kekurangan bagian hasil pajak dan retribusi daerah tahun sebelumnya adalah:</t>
  </si>
  <si>
    <t>Pemeliharaan Gedung/Prasarana Kantor Desa</t>
  </si>
  <si>
    <t>Insentif kader kesehatan/KB</t>
  </si>
  <si>
    <t>Kegiatan Penanggulanan Bencana</t>
  </si>
  <si>
    <t>Saptosari</t>
  </si>
  <si>
    <t>C.9 Dan C.15</t>
  </si>
  <si>
    <t>unit</t>
  </si>
  <si>
    <t xml:space="preserve">Kapanewon Saptosari, Kabupaten Gunungkidul </t>
  </si>
  <si>
    <t>Laporan Keuangan Kalurahan berupa Laporan Realisasi APB Kalurahan sesuai basis kas dengan dasar harga perolehan. Pendapatan dicatat pada saat kas diterima di Bank atau Kas dan Belanja dicatat pada saat kas dikeluarkan dan telah bersifat definitif.</t>
  </si>
  <si>
    <t>Lebih/(Kurang)</t>
  </si>
  <si>
    <t>Belanja - Bidang Pemberdayaan Masyarakat Desa</t>
  </si>
  <si>
    <t>Jaringan/Instalasi</t>
  </si>
  <si>
    <t>Aset Tetap lainnya</t>
  </si>
  <si>
    <t>Kontruksi dalam Pengerjaan</t>
  </si>
  <si>
    <t>Lurah</t>
  </si>
  <si>
    <t>KAPANEWON SAPTOSARI</t>
  </si>
  <si>
    <t>OUTPUT</t>
  </si>
  <si>
    <t>Paket</t>
  </si>
  <si>
    <t>ls</t>
  </si>
  <si>
    <t>Unit</t>
  </si>
  <si>
    <t>paket</t>
  </si>
  <si>
    <t>Ls</t>
  </si>
  <si>
    <t>ANGGARAN PENDAPATAN DAN BELANJA KALURAHAN</t>
  </si>
  <si>
    <t>Kalurahan</t>
  </si>
  <si>
    <t>Kapanewon</t>
  </si>
  <si>
    <t>Uraian</t>
  </si>
  <si>
    <t>Tahun 
Perolehan</t>
  </si>
  <si>
    <t>Sumber Dana
(Khusus BM)</t>
  </si>
  <si>
    <t>Hibah (BAST)</t>
  </si>
  <si>
    <t>Koreksi Kesalahan</t>
  </si>
  <si>
    <t>(1)</t>
  </si>
  <si>
    <t>(2)</t>
  </si>
  <si>
    <t>(3)</t>
  </si>
  <si>
    <t>(4)</t>
  </si>
  <si>
    <t>(5)</t>
  </si>
  <si>
    <t>(6)</t>
  </si>
  <si>
    <t>(7)</t>
  </si>
  <si>
    <t>(8=5+6+7)</t>
  </si>
  <si>
    <t>(9=3+8)</t>
  </si>
  <si>
    <t>(8)</t>
  </si>
  <si>
    <t>Hibah KPU Gunungkidul</t>
  </si>
  <si>
    <t>LURAH</t>
  </si>
  <si>
    <t>Peralatan, Mesin, dan alat berat</t>
  </si>
  <si>
    <t>Irigasi/Embung/Air sungai drainase</t>
  </si>
  <si>
    <t>Konstruksi dalampengerjaan</t>
  </si>
  <si>
    <t>PERATURAN KALURAHAN</t>
  </si>
  <si>
    <t>LAMPIRAN IV</t>
  </si>
  <si>
    <t>KAPANEWON SAPTOSARI KABUPATEN GUNUNGKIDUL</t>
  </si>
  <si>
    <t>TAHUN ANGGARAN 2022</t>
  </si>
  <si>
    <t>NOMOR 1 TAHUN 2023</t>
  </si>
  <si>
    <t>Ngloro</t>
  </si>
  <si>
    <t>PDKTN Tahap 1</t>
  </si>
  <si>
    <t>Desa Ngloro</t>
  </si>
  <si>
    <t>kubik</t>
  </si>
  <si>
    <t>Dana Is</t>
  </si>
  <si>
    <t>PDKTN Tahap 2</t>
  </si>
  <si>
    <t>CRB</t>
  </si>
  <si>
    <t>HERI YULIYANTO</t>
  </si>
  <si>
    <t>Ngloro,   Januari 2023</t>
  </si>
  <si>
    <t>PKH</t>
  </si>
  <si>
    <t>Non Fisik</t>
  </si>
  <si>
    <t>BPNT</t>
  </si>
  <si>
    <t>kpm</t>
  </si>
  <si>
    <t>APBN</t>
  </si>
  <si>
    <t>Kemensos</t>
  </si>
  <si>
    <t>APBD</t>
  </si>
  <si>
    <t>RTLH</t>
  </si>
  <si>
    <t>Fisik</t>
  </si>
  <si>
    <t>Kpm</t>
  </si>
  <si>
    <t>PAH</t>
  </si>
  <si>
    <t>PEMERINTAH KALURAHAN NGLORO</t>
  </si>
  <si>
    <t>RINCIAN ASET TETAP KALURAHAN PER 31 DESEMBER 2022</t>
  </si>
  <si>
    <t>LAPORAN MUTASI ASET TAHUN 2022</t>
  </si>
  <si>
    <t>KALURAHAN NGLORO KAPANEWON SAPTOSARI</t>
  </si>
  <si>
    <t>Total Nilai Aset Tetap Per 31 Desember 2022</t>
  </si>
  <si>
    <t>Ngloro,  Januari 2023</t>
  </si>
  <si>
    <t>Kepala Desa Ngloro</t>
  </si>
  <si>
    <t>Ngloro,    Januari 2023</t>
  </si>
  <si>
    <t>Pemerintah Kalurahan Ngloro</t>
  </si>
  <si>
    <t>Tahun Anggaran 2022</t>
  </si>
  <si>
    <t>Lurah Ngloro</t>
  </si>
  <si>
    <t>BKK Infrastruktur</t>
  </si>
  <si>
    <r>
      <t xml:space="preserve">BUMDes </t>
    </r>
    <r>
      <rPr>
        <b/>
        <sz val="10"/>
        <color indexed="8"/>
        <rFont val="Times New Roman"/>
        <family val="1"/>
      </rPr>
      <t xml:space="preserve">"BERKAH MANDIRI" </t>
    </r>
  </si>
  <si>
    <t xml:space="preserve">BUMDESMA ""SAPTO RAHARJO </t>
  </si>
  <si>
    <t>PERATURAN KALURAHAN NGLORO</t>
  </si>
  <si>
    <t>LAPORAN PERTANGGUNGJAWABAN REALISASI APBkal 2022</t>
  </si>
  <si>
    <t>LAPORAN REALISASI KEGIATAN</t>
  </si>
  <si>
    <t>PERIODE 01 JANUARI - 30 JUNI (SEMESTER PERTAMA / 01 JANUARI - 31 DESEMBER)</t>
  </si>
  <si>
    <t>KODE REKENING</t>
  </si>
  <si>
    <t>NAMA OUTPUT</t>
  </si>
  <si>
    <t>RENCANA</t>
  </si>
  <si>
    <t>DANA DESA (DD) (Rp)</t>
  </si>
  <si>
    <t>Alokasi Dana Desa (ADD) (Rp)</t>
  </si>
  <si>
    <t>Lain-lain (Rp)</t>
  </si>
  <si>
    <t>Bentuk Lain (Rp)</t>
  </si>
  <si>
    <t>VOLUME</t>
  </si>
  <si>
    <t>SATUAN</t>
  </si>
  <si>
    <t>ANGGARAN (Rp)</t>
  </si>
  <si>
    <t>sisa</t>
  </si>
  <si>
    <t>CAPAIAN (%)</t>
  </si>
  <si>
    <t>a</t>
  </si>
  <si>
    <t>b</t>
  </si>
  <si>
    <t>c</t>
  </si>
  <si>
    <t>82,83%</t>
  </si>
  <si>
    <t xml:space="preserve">- </t>
  </si>
  <si>
    <t>1 </t>
  </si>
  <si>
    <t>99,71%</t>
  </si>
  <si>
    <t>99,56%</t>
  </si>
  <si>
    <t xml:space="preserve">Penyelenggaran Belanja Siltap, Tunjangan dan Operasional Pemerintahan Desa </t>
  </si>
  <si>
    <t xml:space="preserve">Penyediaan Penghasilan Tetap dan Tunjangan Kepala Desa </t>
  </si>
  <si>
    <t>Penghasilan Kepala Desa</t>
  </si>
  <si>
    <t>bln</t>
  </si>
  <si>
    <t xml:space="preserve">Penyediaan Penghasilan Tetap dan Tunjangan Perangkat Desa </t>
  </si>
  <si>
    <t>Penghasilan Perangkat Desa</t>
  </si>
  <si>
    <t>12/OB</t>
  </si>
  <si>
    <t xml:space="preserve">Penyediaan Jaminan Sosial bagi Kepala Desa dan Perangkat Desa </t>
  </si>
  <si>
    <t>Tersedianya Jaminan Sosial</t>
  </si>
  <si>
    <t xml:space="preserve">Penyediaan Operasional Pemerintah Desa (ATK, Honor PKPKD dan PPKD dll) </t>
  </si>
  <si>
    <t>Terciptanya operasional pemerintah yang memadai</t>
  </si>
  <si>
    <t>Bln</t>
  </si>
  <si>
    <t xml:space="preserve">Penyediaan Tunjangan BPD </t>
  </si>
  <si>
    <t>Tunjangan atas Kedudukan Bpkal</t>
  </si>
  <si>
    <t xml:space="preserve">Penyediaan Operasional BPD (rapat, ATK, Makan Minum, Pakaian Seragam, Listrik dll) </t>
  </si>
  <si>
    <t>Tersedianya Operasional BPD</t>
  </si>
  <si>
    <t xml:space="preserve">Penyediaan Insentif/Operasional RT/RW </t>
  </si>
  <si>
    <t>Operasional RT/RW</t>
  </si>
  <si>
    <t>RT/RW</t>
  </si>
  <si>
    <t xml:space="preserve">Penyediaan Sarana Prasarana Pemerintahan Desa </t>
  </si>
  <si>
    <t>pemeliharaan jaringan dan instalasi</t>
  </si>
  <si>
    <t>Pembangunan/Rehabilitasi/Peningkatan Gedung/Prasarana Gedung Kantor Desa</t>
  </si>
  <si>
    <t>rehap kantor pelayanan</t>
  </si>
  <si>
    <t>Pengandaan peralatan kerja</t>
  </si>
  <si>
    <t>peralatan mesin</t>
  </si>
  <si>
    <t>Pengandaan mebeleur</t>
  </si>
  <si>
    <t>Pengadaan modal peralatan kantor/mabelair</t>
  </si>
  <si>
    <t>Pengandaan mesin/kartu absensi</t>
  </si>
  <si>
    <t>peralatan mebelair</t>
  </si>
  <si>
    <t>lain-lain sub bidang sarana prasarana pemerinhan desa</t>
  </si>
  <si>
    <t>pengadaan genset</t>
  </si>
  <si>
    <t>Pengelolaan administrasi kependudukan, pencatatan sipil,statisitik dan kearsipan</t>
  </si>
  <si>
    <t>penyusunan,pendataan, dan Pemutahiran profil Desa</t>
  </si>
  <si>
    <t>Profil kalurahan</t>
  </si>
  <si>
    <t>Penyusunan Monografi Desa</t>
  </si>
  <si>
    <t>Data kemiskinan Desa</t>
  </si>
  <si>
    <t xml:space="preserve">pendataan keluarga/rumahangga miskin </t>
  </si>
  <si>
    <t>pendaaan</t>
  </si>
  <si>
    <t xml:space="preserve">Penyelenggaraan Tata Praja Pemerintahan, Perencanaan, Keuangan dan Pelaporan </t>
  </si>
  <si>
    <t xml:space="preserve">Penyelenggaraan Musyawarah Perencanaan Desa/Pembahasan APBkal (Reguler) </t>
  </si>
  <si>
    <t>Terselenggaranya Musyawarah Perencanaan Desa</t>
  </si>
  <si>
    <t>Dok</t>
  </si>
  <si>
    <t>Penyelengaraan Musyawarah desa Lainya</t>
  </si>
  <si>
    <t>Tersusunnya Dokumen Perencanaan Desa</t>
  </si>
  <si>
    <t xml:space="preserve">Penyusunan Dokumen Perencanaan Desa (RPJMDesa/RKPDesa dll) </t>
  </si>
  <si>
    <t xml:space="preserve">Penyusunan Dokumen Keuangan Desa (APBDes, APBDes Perubahan, LPJ dll) </t>
  </si>
  <si>
    <t>Tersusunnya Dokumen Keuangan Desa</t>
  </si>
  <si>
    <t>Pengembagan SID</t>
  </si>
  <si>
    <t>tersedianya dokumen kependudukan inormasi desa</t>
  </si>
  <si>
    <t>pengisian perangkat desa</t>
  </si>
  <si>
    <t>pengisian</t>
  </si>
  <si>
    <t>org</t>
  </si>
  <si>
    <t>Pengandaan pakaian dinas/seragam</t>
  </si>
  <si>
    <t>pakaian dinas</t>
  </si>
  <si>
    <t xml:space="preserve">Sub Bidang Pertanahan </t>
  </si>
  <si>
    <t xml:space="preserve">Intensifikasi pemungutan pajak daerah /PBB </t>
  </si>
  <si>
    <t>Terlaksananya Pungutan PBB</t>
  </si>
  <si>
    <t xml:space="preserve">Sub Bidang Pendidikan </t>
  </si>
  <si>
    <t xml:space="preserve">Penyelenggaran PAUD/TK/TPA/TKA/TPQ/Madrasah NonFormal Milik Desa (Honor, Pakaian dll) </t>
  </si>
  <si>
    <t>Terselenggaranya PAUD non formal milik desa</t>
  </si>
  <si>
    <t>Pemeliharaan sarana prasarana PAUD</t>
  </si>
  <si>
    <t>sarana PAUD</t>
  </si>
  <si>
    <t xml:space="preserve">Sub Bidang Kesehatan </t>
  </si>
  <si>
    <t>Penyelenggaraan Pos Yandu (Mkn Tambahan, KIS BuMil, Lansia, Insentif)</t>
  </si>
  <si>
    <t>Terpenuhinya PMT lansia dan Insentif Kader Posyandu</t>
  </si>
  <si>
    <t xml:space="preserve">Penyelenggaraan Desa Siaga Kesehatan </t>
  </si>
  <si>
    <t>sTuting</t>
  </si>
  <si>
    <t>Pembinaan gerakan masyarakat hidup sehat/ germas</t>
  </si>
  <si>
    <t>Perlengkapan</t>
  </si>
  <si>
    <t>Honor</t>
  </si>
  <si>
    <t>orang</t>
  </si>
  <si>
    <t>pemberian makana unuk balia/siswa paud</t>
  </si>
  <si>
    <t>makanan tambahan</t>
  </si>
  <si>
    <t xml:space="preserve">Sub Bidang Pekerjaan Umum dan Penataan Ruang </t>
  </si>
  <si>
    <t>pemeliharaan gedung/prasarana balai desa/balai kemasarakaan</t>
  </si>
  <si>
    <t>balai kemasarakaan</t>
  </si>
  <si>
    <t>uni</t>
  </si>
  <si>
    <t>Pembangunan JUT</t>
  </si>
  <si>
    <t>m</t>
  </si>
  <si>
    <t>Pembangunan/peningkatan pemakaman milik desa</t>
  </si>
  <si>
    <t xml:space="preserve">Sub Bidang Kawasan Pemukiman </t>
  </si>
  <si>
    <t>dukungan pelaksanaan program pembangunan</t>
  </si>
  <si>
    <t>penyediaan dan pengelolaan air bersih skala desa</t>
  </si>
  <si>
    <t xml:space="preserve">PAH untuk masyarakat </t>
  </si>
  <si>
    <t xml:space="preserve">Pemberian stimulan jamban sehat </t>
  </si>
  <si>
    <t>Terpenuhinya Jamban Bagi warga Kurang Mampu</t>
  </si>
  <si>
    <t xml:space="preserve">Sub Bidang Perhubungan, Komunikasi dan Informatika </t>
  </si>
  <si>
    <t xml:space="preserve">Penyelenggaraan Informasi Publik Desa (Poster, Baliho Dll) </t>
  </si>
  <si>
    <t>Terselenggaranya informasi publik desa</t>
  </si>
  <si>
    <t>Sub Bidaang energi dan sumberdaa mineral</t>
  </si>
  <si>
    <t>pembangunan/rehabiliasi/peningkaan sarana &amp; prasarana energi alernaive</t>
  </si>
  <si>
    <t>energi alernaive</t>
  </si>
  <si>
    <t xml:space="preserve">Sub Bidang ketentraman, ketertiban Umum, dan Perlindungan masyarkat </t>
  </si>
  <si>
    <t>penguatan dan peningkatan kapasitas tenaga keamanan</t>
  </si>
  <si>
    <t>pelatihan</t>
  </si>
  <si>
    <t xml:space="preserve">Sub Bidang Kebudayaan dan Keagamaan </t>
  </si>
  <si>
    <t>penyelanggaran festival kesenian, adat</t>
  </si>
  <si>
    <t>honor dan sewa</t>
  </si>
  <si>
    <t>lain lain kegiatan sub bidang kebudayaan dan keagamaan</t>
  </si>
  <si>
    <t xml:space="preserve">Sub Bidang Kepemudaan dan Olahraga </t>
  </si>
  <si>
    <t xml:space="preserve">Operasional Karang Taruna </t>
  </si>
  <si>
    <t>Terpenuhinya operasional karangtaruna desa</t>
  </si>
  <si>
    <t xml:space="preserve">Sub Bidang Kelembagaan Masyarakat </t>
  </si>
  <si>
    <t xml:space="preserve">Operasional LPMD dan/atau LPMD </t>
  </si>
  <si>
    <t>Terpenuhinya kegiatan operasional LPMD</t>
  </si>
  <si>
    <t xml:space="preserve">Operasional PKK </t>
  </si>
  <si>
    <t>Terpenuhinya kinerja PKK</t>
  </si>
  <si>
    <t>optimalisasi peran tim koordinasi penanggulangan kemiskinan desa</t>
  </si>
  <si>
    <t xml:space="preserve">Peningkatan Produksi Peternakan </t>
  </si>
  <si>
    <t>Peningkatan Kapasitas Perangkat Desa</t>
  </si>
  <si>
    <t>Sub bidang dukungan penanaman modal</t>
  </si>
  <si>
    <t>pelatihan pengelolaan BUM Desa</t>
  </si>
  <si>
    <t>BIDANG PENANGGULANGAN BENCANA,DARURAT DAN MENDESAK DESA</t>
  </si>
  <si>
    <t>Sub bidang penanggulangan bencana</t>
  </si>
  <si>
    <t>Sub bidang Keadaan Mendesak</t>
  </si>
  <si>
    <t>Penagana keadaan Mendesak</t>
  </si>
  <si>
    <t>BLT</t>
  </si>
  <si>
    <t>kk</t>
  </si>
  <si>
    <t>SURPLUS/(DEFISIT)</t>
  </si>
  <si>
    <t>82,14%</t>
  </si>
  <si>
    <t>SiLPA Tahun Sebelumnya</t>
  </si>
  <si>
    <t>-</t>
  </si>
  <si>
    <t>366,76%</t>
  </si>
  <si>
    <t xml:space="preserve">                                        - </t>
  </si>
  <si>
    <t>Ngloro,       Januari 2023</t>
  </si>
  <si>
    <t>Aset Tetap 2021</t>
  </si>
  <si>
    <t>Mutasi Aset Tetap 2022</t>
  </si>
  <si>
    <t>Aset Tetap
 2022</t>
  </si>
  <si>
    <t>Total Aset
 2022</t>
  </si>
  <si>
    <t>TV Berwarna 21”</t>
  </si>
  <si>
    <t>Laptop</t>
  </si>
  <si>
    <t>Printer</t>
  </si>
  <si>
    <t>Alamri kerja</t>
  </si>
  <si>
    <t>Meja Kerja</t>
  </si>
  <si>
    <t>Kursi kerja</t>
  </si>
  <si>
    <t>Kursi putar</t>
  </si>
  <si>
    <t>Kursi tamu</t>
  </si>
  <si>
    <t>Hek aula</t>
  </si>
  <si>
    <t>Alamari</t>
  </si>
  <si>
    <t>Kursi rapat</t>
  </si>
  <si>
    <t>HT</t>
  </si>
  <si>
    <t>HAND TRAKTOR</t>
  </si>
  <si>
    <t>Komputer</t>
  </si>
  <si>
    <t>Pembuat Tahu</t>
  </si>
  <si>
    <t>Angkong</t>
  </si>
  <si>
    <t>Almari Arsip</t>
  </si>
  <si>
    <t>Genset</t>
  </si>
  <si>
    <t>Meja Rapat</t>
  </si>
  <si>
    <t>Tablet EHDw</t>
  </si>
  <si>
    <t>Clinical termometer</t>
  </si>
  <si>
    <t>Hibah</t>
  </si>
  <si>
    <t>PC</t>
  </si>
  <si>
    <t>Almari kerja</t>
  </si>
  <si>
    <t>Proyektor</t>
  </si>
  <si>
    <t>Bilik Suara</t>
  </si>
  <si>
    <t>Gedung Gilingan</t>
  </si>
  <si>
    <t>Gedung Kantor Desa</t>
  </si>
  <si>
    <t>Gedung kantor  (rehap kantor pelayanan)</t>
  </si>
  <si>
    <t>Joglo</t>
  </si>
  <si>
    <t>Tower Internet</t>
  </si>
  <si>
    <t>Tugu Batas Desa</t>
  </si>
  <si>
    <t xml:space="preserve">Pembangunan Pagar Lingkungan </t>
  </si>
  <si>
    <t>Pembangunan Taman desa</t>
  </si>
  <si>
    <t>Pagar lingkungan T 2</t>
  </si>
  <si>
    <t>Talud &amp; Pagar makan Desa</t>
  </si>
  <si>
    <t>Talut Taman Desa</t>
  </si>
  <si>
    <t>Talut desa</t>
  </si>
  <si>
    <t>Pagar kantor desa</t>
  </si>
  <si>
    <t>Kios dan los pasar desa</t>
  </si>
  <si>
    <t>Balai Padukuhan</t>
  </si>
  <si>
    <t>Peningkatan balai pedukuhan</t>
  </si>
  <si>
    <t>Gedung PAUD</t>
  </si>
  <si>
    <t>Gedung TK</t>
  </si>
  <si>
    <t>penyempurnaan taman</t>
  </si>
  <si>
    <t>Papan Nama/Tugu Keistimewaan</t>
  </si>
  <si>
    <t>Pembangunan paud karangnongko</t>
  </si>
  <si>
    <t>Talud makam pule</t>
  </si>
  <si>
    <t>Talud paud Pule</t>
  </si>
  <si>
    <t>Papan nama pemerintah kalurahan</t>
  </si>
  <si>
    <t>Jalan Baru Ngloro - Karangnongko</t>
  </si>
  <si>
    <t>Jalan baru</t>
  </si>
  <si>
    <t>Jalan Baru</t>
  </si>
  <si>
    <t>Normalisasi Jalan</t>
  </si>
  <si>
    <t>Normalisasi Jalan Karangnongko</t>
  </si>
  <si>
    <t>Pelebaran Jalan</t>
  </si>
  <si>
    <t>Pelebaran jalan</t>
  </si>
  <si>
    <t>Cor Abat Beton</t>
  </si>
  <si>
    <t>JUT</t>
  </si>
  <si>
    <t>Pembangunan /Penyediaan Lahan Untuk pembangunan gedung TK</t>
  </si>
  <si>
    <t>Talud dan Pengerukan Jalan</t>
  </si>
  <si>
    <t>Lahan untuk Pembangunan Kantor Desa</t>
  </si>
  <si>
    <t>Talud jalan dusun pule</t>
  </si>
  <si>
    <t>Normalisasi jalan tekik dan talud batu kosong tekik</t>
  </si>
  <si>
    <t>Aspal Karangnongko</t>
  </si>
  <si>
    <t>Jalan Usaha Tani Pak bendo</t>
  </si>
  <si>
    <t>Jalan Usaha Tani Trebis-Bungas</t>
  </si>
  <si>
    <t>Pembangunan /Penyediaan Lahan Untuk pembangunan pertashop</t>
  </si>
  <si>
    <t>pembangungan jalan lingkungan (crb)</t>
  </si>
  <si>
    <t>Jaringan Irigasi / Selokan</t>
  </si>
  <si>
    <t>Selokan</t>
  </si>
  <si>
    <t>Pembangunan selokan</t>
  </si>
  <si>
    <t>Pembangunan Selokan</t>
  </si>
  <si>
    <t xml:space="preserve">Selokan </t>
  </si>
  <si>
    <t>Peralatan Internet</t>
  </si>
  <si>
    <t>JUMLAH NILAI ASET TETAP PER 31 DESEMBER 2022</t>
  </si>
  <si>
    <t>Kelas Aset dan Nama/Identitas Aset Tetap</t>
  </si>
  <si>
    <t>1.3.1.01</t>
  </si>
  <si>
    <t>Baik</t>
  </si>
  <si>
    <t>APBDES</t>
  </si>
  <si>
    <t>1.3.2.11</t>
  </si>
  <si>
    <t>1.3.2.08</t>
  </si>
  <si>
    <t>1.3.2.06</t>
  </si>
  <si>
    <t>1.3.2.</t>
  </si>
  <si>
    <t>1.3.206</t>
  </si>
  <si>
    <t>1.3.2.10</t>
  </si>
  <si>
    <t>1.3.2.05</t>
  </si>
  <si>
    <t>B</t>
  </si>
  <si>
    <t>1.3.2.09</t>
  </si>
  <si>
    <t>1.2.206</t>
  </si>
  <si>
    <t>1.3.3.07</t>
  </si>
  <si>
    <t>KB</t>
  </si>
  <si>
    <t>Ban Prov</t>
  </si>
  <si>
    <t>1.3.3.01</t>
  </si>
  <si>
    <t>Bantuan Pemdes</t>
  </si>
  <si>
    <t>PAD</t>
  </si>
  <si>
    <t>Swadaya</t>
  </si>
  <si>
    <t>APBDes</t>
  </si>
  <si>
    <t>1.3.3.06</t>
  </si>
  <si>
    <t>1.3.3.04</t>
  </si>
  <si>
    <t>APBSes</t>
  </si>
  <si>
    <t>BKK</t>
  </si>
  <si>
    <t>JALAN</t>
  </si>
  <si>
    <t>1.3.4.01</t>
  </si>
  <si>
    <t>1.3.4</t>
  </si>
  <si>
    <t>Bkk Provinsi</t>
  </si>
  <si>
    <t xml:space="preserve">Laporan Keuangan Pemerintah Kalurahan Ngloro Kapanewon Saptosari </t>
  </si>
  <si>
    <t>Lurah                 : HERI YULIYANTO</t>
  </si>
  <si>
    <t>Kaur Danarta      : SUTINAH</t>
  </si>
  <si>
    <t>Carik                  : ARIS SUSMANTO</t>
  </si>
  <si>
    <t>Kantor Pemerintahan Kalurahan beralamat di Jln.Ngloro, Kalurahan Nglro, Kapanewon Saptosari, Kabupaten Gunungkidul</t>
  </si>
  <si>
    <t>Saldo Kas per 31 Desember 2022</t>
  </si>
  <si>
    <t>SILPA Tahun Anggaran 2022</t>
  </si>
  <si>
    <t>Dana Desa merupakan penerimaan desa yang diperoleh dari APBN. Jumlah penerimaan Dana Desa selama tahun anggaran 2022 Adalah sebagai berikut:</t>
  </si>
  <si>
    <t>Jumlah netto pembiayaan tahun anggaran 2022 adalah sebagai berikut:</t>
  </si>
  <si>
    <t>Pemerintah Kalurahan Ngloro  merupakan Kalurahan di Kapanewon Saptosari Kabupaten Gunungkidul. Sesuai dengan keputusan Bupati No. 141/         / PG/KPTS/2019 Tanggal          Desember 2019, saat ini kepengurusan Pemerintahan Kalurahan Ngloro</t>
  </si>
  <si>
    <t xml:space="preserve"> Rincian realisasi kegiatan</t>
  </si>
  <si>
    <t>Rincian Aset Tetap Desa</t>
  </si>
  <si>
    <t>Program Sektoral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</si>
</sst>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Rp&quot;* #,##0_-;\-&quot;Rp&quot;* #,##0_-;_-&quot;Rp&quot;* &quot;-&quot;_-;_-@_-"/>
    <numFmt numFmtId="41" formatCode="_-* #,##0_-;\-* #,##0_-;_-* &quot;-&quot;_-;_-@_-"/>
    <numFmt numFmtId="43" formatCode="_-* #,##0.00_-;\-* #,##0.00_-;_-* &quot;-&quot;??_-;_-@_-"/>
    <numFmt numFmtId="164" formatCode="_(* #,##0_);_(* \(#,##0\);_(* &quot;-&quot;_);_(@_)"/>
    <numFmt numFmtId="165" formatCode="_(&quot;$&quot;* #,##0.00_);_(&quot;$&quot;* \(#,##0.00\);_(&quot;$&quot;* &quot;-&quot;??_);_(@_)"/>
    <numFmt numFmtId="166" formatCode="_(* #,##0.00_);_(* \(#,##0.00\);_(* &quot;-&quot;??_);_(@_)"/>
    <numFmt numFmtId="167" formatCode="_-* #,##0.00_-;\-* #,##0.00_-;_-* &quot;-&quot;_-;_-@_-"/>
    <numFmt numFmtId="168" formatCode="_-[$Rp-3809]* #,##0.00_-;\-[$Rp-3809]* #,##0.00_-;_-[$Rp-3809]* &quot;-&quot;??_-;_-@_-"/>
    <numFmt numFmtId="169" formatCode="_-&quot;Rp&quot;* #,##0.00_-;\-&quot;Rp&quot;* #,##0.00_-;_-&quot;Rp&quot;* &quot;-&quot;_-;_-@_-"/>
    <numFmt numFmtId="170" formatCode="#,##0.00;[Red]#,##0.00"/>
    <numFmt numFmtId="171" formatCode="_-[$Rp-421]* #,##0.00_-;\-[$Rp-421]* #,##0.00_-;_-[$Rp-421]* &quot;-&quot;??_-;_-@_-"/>
    <numFmt numFmtId="172" formatCode="_(&quot;Rp&quot;* #,##0_);_(&quot;Rp&quot;* \(#,##0\);_(&quot;Rp&quot;* &quot;-&quot;_);_(@_)"/>
    <numFmt numFmtId="173" formatCode="[$-2]\ #,##0.00_);\([$-2]\ #,##0.00\)"/>
    <numFmt numFmtId="174" formatCode="#,##0.00_ ;\-#,##0.00\ "/>
    <numFmt numFmtId="175" formatCode="_(&quot;Rp&quot;* #,##0.00_);_(&quot;Rp&quot;* \(#,##0.00\);_(&quot;Rp&quot;* &quot;-&quot;??_);_(@_)"/>
  </numFmts>
  <fonts count="39" x14ac:knownFonts="1">
    <font>
      <sz val="11"/>
      <color theme="1"/>
      <name val="Calibri"/>
      <family val="2"/>
      <scheme val="minor"/>
    </font>
    <font>
      <sz val="11"/>
      <color theme="1"/>
      <name val="Calibri"/>
      <family val="2"/>
      <charset val="1"/>
      <scheme val="minor"/>
    </font>
    <font>
      <sz val="11"/>
      <color theme="1"/>
      <name val="Calibri"/>
      <family val="2"/>
      <scheme val="minor"/>
    </font>
    <font>
      <sz val="12"/>
      <color theme="1"/>
      <name val="Bookman Old Style"/>
      <family val="1"/>
    </font>
    <font>
      <sz val="11"/>
      <color theme="1"/>
      <name val="Calibri"/>
      <family val="2"/>
      <charset val="1"/>
      <scheme val="minor"/>
    </font>
    <font>
      <sz val="11"/>
      <color theme="1"/>
      <name val="Bookman Old Style"/>
      <family val="1"/>
    </font>
    <font>
      <b/>
      <sz val="11"/>
      <color theme="1"/>
      <name val="Bookman Old Style"/>
      <family val="1"/>
    </font>
    <font>
      <sz val="10"/>
      <color theme="1"/>
      <name val="Bookman Old Style"/>
      <family val="1"/>
    </font>
    <font>
      <sz val="10"/>
      <color indexed="8"/>
      <name val="Arial"/>
      <family val="2"/>
    </font>
    <font>
      <b/>
      <sz val="10"/>
      <color indexed="8"/>
      <name val="Arial"/>
      <family val="2"/>
    </font>
    <font>
      <b/>
      <sz val="12"/>
      <color theme="1"/>
      <name val="Bookman Old Style"/>
      <family val="1"/>
    </font>
    <font>
      <b/>
      <sz val="14"/>
      <color theme="1"/>
      <name val="Bookman Old Style"/>
      <family val="1"/>
    </font>
    <font>
      <sz val="10"/>
      <color indexed="8"/>
      <name val="Arial"/>
    </font>
    <font>
      <sz val="10"/>
      <name val="Calibri"/>
      <family val="2"/>
      <scheme val="minor"/>
    </font>
    <font>
      <sz val="8"/>
      <color theme="1"/>
      <name val="Arial Nova"/>
      <family val="2"/>
    </font>
    <font>
      <b/>
      <sz val="8"/>
      <color theme="1"/>
      <name val="Arial Nova"/>
      <family val="2"/>
    </font>
    <font>
      <b/>
      <sz val="7"/>
      <color theme="1"/>
      <name val="Arial Nova"/>
      <family val="2"/>
    </font>
    <font>
      <sz val="7"/>
      <color theme="1"/>
      <name val="Arial Nova"/>
      <family val="2"/>
    </font>
    <font>
      <sz val="11"/>
      <color indexed="8"/>
      <name val="Bookman Old Style"/>
      <family val="1"/>
    </font>
    <font>
      <sz val="14"/>
      <color theme="1"/>
      <name val="Bookman Old Style"/>
      <family val="1"/>
    </font>
    <font>
      <sz val="11"/>
      <name val="Bookman Old Style"/>
      <family val="1"/>
    </font>
    <font>
      <sz val="10"/>
      <color theme="1"/>
      <name val="Times New Roman"/>
      <family val="1"/>
    </font>
    <font>
      <b/>
      <sz val="10"/>
      <color indexed="8"/>
      <name val="Times New Roman"/>
      <family val="1"/>
    </font>
    <font>
      <sz val="10"/>
      <name val="Calibri"/>
      <family val="2"/>
      <charset val="1"/>
      <scheme val="minor"/>
    </font>
    <font>
      <sz val="8"/>
      <name val="Arial"/>
      <family val="2"/>
    </font>
    <font>
      <sz val="8"/>
      <color theme="1"/>
      <name val="Arial"/>
      <family val="2"/>
    </font>
    <font>
      <b/>
      <sz val="8"/>
      <name val="Arial"/>
      <family val="2"/>
    </font>
    <font>
      <b/>
      <sz val="10"/>
      <name val="Calibri"/>
      <family val="2"/>
      <charset val="1"/>
      <scheme val="minor"/>
    </font>
    <font>
      <b/>
      <sz val="8"/>
      <color theme="1"/>
      <name val="Arial"/>
      <family val="2"/>
    </font>
    <font>
      <b/>
      <sz val="7"/>
      <name val="Arial"/>
      <family val="2"/>
    </font>
    <font>
      <b/>
      <sz val="9"/>
      <name val="Arial"/>
      <family val="2"/>
    </font>
    <font>
      <sz val="8"/>
      <color theme="0"/>
      <name val="Arial"/>
      <family val="2"/>
    </font>
    <font>
      <b/>
      <sz val="11"/>
      <color theme="1"/>
      <name val="Calibri"/>
      <family val="2"/>
      <scheme val="minor"/>
    </font>
    <font>
      <sz val="11"/>
      <color theme="0"/>
      <name val="Calibri"/>
      <family val="2"/>
      <scheme val="minor"/>
    </font>
    <font>
      <sz val="10"/>
      <color theme="1"/>
      <name val="Calibri"/>
      <family val="2"/>
      <charset val="1"/>
      <scheme val="minor"/>
    </font>
    <font>
      <sz val="8"/>
      <color theme="1"/>
      <name val="Calibri"/>
      <family val="2"/>
      <charset val="1"/>
      <scheme val="minor"/>
    </font>
    <font>
      <sz val="9"/>
      <color theme="1"/>
      <name val="Calibri"/>
      <family val="2"/>
      <charset val="1"/>
      <scheme val="minor"/>
    </font>
    <font>
      <sz val="9"/>
      <color rgb="FF000000"/>
      <name val="Calibri"/>
      <family val="2"/>
      <scheme val="minor"/>
    </font>
    <font>
      <sz val="10"/>
      <color indexed="8"/>
      <name val="Bookman Old Style"/>
      <family val="1"/>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3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s>
  <cellStyleXfs count="22">
    <xf numFmtId="0" fontId="0" fillId="0" borderId="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xf numFmtId="41" fontId="4" fillId="0" borderId="0" applyFont="0" applyFill="0" applyBorder="0" applyAlignment="0" applyProtection="0"/>
    <xf numFmtId="0" fontId="4" fillId="0" borderId="0"/>
    <xf numFmtId="0" fontId="8" fillId="0" borderId="0"/>
    <xf numFmtId="164" fontId="9" fillId="0" borderId="0" applyFont="0" applyFill="0" applyBorder="0" applyAlignment="0" applyProtection="0"/>
    <xf numFmtId="0" fontId="1" fillId="0" borderId="0"/>
    <xf numFmtId="0" fontId="12" fillId="0" borderId="0"/>
    <xf numFmtId="0" fontId="2" fillId="0" borderId="0">
      <alignment vertical="center"/>
    </xf>
    <xf numFmtId="0" fontId="8" fillId="0" borderId="0"/>
    <xf numFmtId="164" fontId="9"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72" fontId="1"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1" fillId="0" borderId="0"/>
    <xf numFmtId="166" fontId="2" fillId="0" borderId="0" applyFont="0" applyFill="0" applyBorder="0" applyAlignment="0" applyProtection="0"/>
    <xf numFmtId="0" fontId="1" fillId="0" borderId="0"/>
    <xf numFmtId="165" fontId="2" fillId="0" borderId="0" applyFont="0" applyFill="0" applyBorder="0" applyAlignment="0" applyProtection="0"/>
  </cellStyleXfs>
  <cellXfs count="513">
    <xf numFmtId="0" fontId="0" fillId="0" borderId="0" xfId="0"/>
    <xf numFmtId="0" fontId="3" fillId="0" borderId="5" xfId="0" applyFont="1" applyBorder="1" applyAlignment="1">
      <alignment horizontal="center" vertical="top"/>
    </xf>
    <xf numFmtId="0" fontId="3" fillId="0" borderId="0" xfId="0" applyFont="1" applyAlignment="1">
      <alignment vertical="top"/>
    </xf>
    <xf numFmtId="0" fontId="3" fillId="0" borderId="0" xfId="0" applyFont="1" applyFill="1" applyAlignment="1">
      <alignment horizontal="right" vertical="top"/>
    </xf>
    <xf numFmtId="167" fontId="3" fillId="0" borderId="0" xfId="1" applyNumberFormat="1" applyFont="1" applyAlignment="1">
      <alignment vertical="top"/>
    </xf>
    <xf numFmtId="167" fontId="3" fillId="0" borderId="0" xfId="1" applyNumberFormat="1" applyFont="1" applyFill="1" applyAlignment="1">
      <alignment horizontal="right" vertical="top"/>
    </xf>
    <xf numFmtId="169" fontId="3" fillId="0" borderId="0" xfId="3" applyNumberFormat="1" applyFont="1" applyAlignment="1">
      <alignment vertical="top"/>
    </xf>
    <xf numFmtId="169" fontId="3" fillId="0" borderId="0" xfId="3" applyNumberFormat="1" applyFont="1" applyFill="1" applyAlignment="1">
      <alignment horizontal="right" vertical="top"/>
    </xf>
    <xf numFmtId="167" fontId="3" fillId="0" borderId="0" xfId="1" applyNumberFormat="1" applyFont="1" applyBorder="1" applyAlignment="1">
      <alignment vertical="top"/>
    </xf>
    <xf numFmtId="167" fontId="3" fillId="0" borderId="0" xfId="1" applyNumberFormat="1" applyFont="1" applyFill="1" applyBorder="1" applyAlignment="1">
      <alignment vertical="top"/>
    </xf>
    <xf numFmtId="169" fontId="3" fillId="0" borderId="0" xfId="3" applyNumberFormat="1" applyFont="1" applyFill="1" applyBorder="1" applyAlignment="1">
      <alignment vertical="top"/>
    </xf>
    <xf numFmtId="169" fontId="3" fillId="0" borderId="0" xfId="3" applyNumberFormat="1" applyFont="1" applyBorder="1" applyAlignment="1">
      <alignment vertical="top"/>
    </xf>
    <xf numFmtId="167" fontId="3" fillId="0" borderId="4" xfId="1" applyNumberFormat="1" applyFont="1" applyFill="1" applyBorder="1" applyAlignment="1">
      <alignment horizontal="center" vertical="top" wrapText="1"/>
    </xf>
    <xf numFmtId="0" fontId="5" fillId="0" borderId="0" xfId="0" applyFont="1" applyAlignme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3" fillId="0" borderId="0" xfId="0" applyFont="1" applyAlignment="1">
      <alignment horizontal="center" vertical="top"/>
    </xf>
    <xf numFmtId="0" fontId="3" fillId="0" borderId="0" xfId="0" applyFont="1"/>
    <xf numFmtId="0" fontId="3" fillId="0" borderId="0" xfId="0" applyFont="1" applyAlignment="1">
      <alignment wrapText="1"/>
    </xf>
    <xf numFmtId="0" fontId="3" fillId="0" borderId="0" xfId="0" applyFont="1" applyAlignment="1"/>
    <xf numFmtId="0" fontId="3" fillId="0" borderId="0" xfId="0" applyFont="1" applyAlignment="1">
      <alignment horizontal="right"/>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right"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vertical="center"/>
    </xf>
    <xf numFmtId="0" fontId="5" fillId="2" borderId="0" xfId="0" applyFont="1" applyFill="1" applyBorder="1" applyAlignment="1">
      <alignment vertical="center" wrapText="1"/>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169" fontId="6" fillId="2" borderId="4" xfId="3" applyNumberFormat="1" applyFont="1" applyFill="1" applyBorder="1" applyAlignment="1">
      <alignment horizontal="right" vertical="center"/>
    </xf>
    <xf numFmtId="0" fontId="6"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vertical="center"/>
    </xf>
    <xf numFmtId="169" fontId="6" fillId="2" borderId="0" xfId="3" applyNumberFormat="1" applyFont="1" applyFill="1" applyBorder="1" applyAlignment="1">
      <alignment horizontal="right" vertical="center"/>
    </xf>
    <xf numFmtId="169" fontId="6" fillId="2" borderId="0" xfId="3" applyNumberFormat="1" applyFont="1" applyFill="1" applyBorder="1" applyAlignment="1">
      <alignment vertical="center"/>
    </xf>
    <xf numFmtId="0" fontId="3" fillId="0" borderId="0" xfId="0" applyFont="1" applyAlignment="1">
      <alignment horizontal="left" vertical="top"/>
    </xf>
    <xf numFmtId="0" fontId="3" fillId="0" borderId="5" xfId="0" applyFont="1" applyBorder="1" applyAlignment="1">
      <alignment vertical="top" wrapText="1"/>
    </xf>
    <xf numFmtId="0" fontId="3" fillId="0" borderId="5" xfId="0" applyFont="1" applyBorder="1" applyAlignment="1">
      <alignment vertical="top"/>
    </xf>
    <xf numFmtId="168" fontId="3" fillId="0" borderId="5" xfId="1" applyNumberFormat="1" applyFont="1" applyBorder="1" applyAlignment="1">
      <alignment vertical="top"/>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horizontal="right" vertical="center"/>
    </xf>
    <xf numFmtId="0" fontId="5" fillId="0" borderId="13" xfId="0" applyFont="1" applyBorder="1" applyAlignment="1">
      <alignment vertical="center"/>
    </xf>
    <xf numFmtId="0" fontId="5" fillId="0" borderId="18" xfId="0" applyFont="1" applyBorder="1" applyAlignment="1">
      <alignment horizontal="center" vertical="center" wrapText="1"/>
    </xf>
    <xf numFmtId="0" fontId="6" fillId="0" borderId="13" xfId="0" applyFont="1" applyBorder="1" applyAlignment="1">
      <alignment vertical="center"/>
    </xf>
    <xf numFmtId="0" fontId="6" fillId="0" borderId="14" xfId="0" applyFont="1" applyBorder="1" applyAlignment="1">
      <alignment vertical="center" wrapText="1"/>
    </xf>
    <xf numFmtId="0" fontId="5" fillId="2" borderId="13" xfId="0" applyFont="1" applyFill="1" applyBorder="1" applyAlignment="1">
      <alignment vertical="center"/>
    </xf>
    <xf numFmtId="169" fontId="5" fillId="2" borderId="14" xfId="3" applyNumberFormat="1" applyFont="1" applyFill="1" applyBorder="1" applyAlignment="1">
      <alignment horizontal="right" vertical="center"/>
    </xf>
    <xf numFmtId="0" fontId="6" fillId="2" borderId="13" xfId="0" applyFont="1" applyFill="1" applyBorder="1" applyAlignment="1">
      <alignment vertical="center"/>
    </xf>
    <xf numFmtId="169" fontId="6" fillId="2" borderId="19" xfId="3" applyNumberFormat="1" applyFont="1" applyFill="1" applyBorder="1" applyAlignment="1">
      <alignment horizontal="right" vertical="center"/>
    </xf>
    <xf numFmtId="169" fontId="6" fillId="2" borderId="14" xfId="3" applyNumberFormat="1" applyFont="1" applyFill="1" applyBorder="1" applyAlignment="1">
      <alignment horizontal="right" vertical="center"/>
    </xf>
    <xf numFmtId="0" fontId="6" fillId="2" borderId="15" xfId="0" applyFont="1" applyFill="1" applyBorder="1" applyAlignment="1">
      <alignment vertical="center"/>
    </xf>
    <xf numFmtId="0" fontId="6" fillId="2" borderId="16" xfId="0" applyFont="1" applyFill="1" applyBorder="1" applyAlignment="1">
      <alignment vertical="center"/>
    </xf>
    <xf numFmtId="169" fontId="6" fillId="2" borderId="16" xfId="3" applyNumberFormat="1" applyFont="1" applyFill="1" applyBorder="1" applyAlignment="1">
      <alignment horizontal="right" vertical="center"/>
    </xf>
    <xf numFmtId="169" fontId="6" fillId="2" borderId="17" xfId="3" applyNumberFormat="1" applyFont="1" applyFill="1" applyBorder="1" applyAlignment="1">
      <alignment horizontal="right" vertical="center"/>
    </xf>
    <xf numFmtId="0" fontId="3" fillId="2" borderId="0" xfId="0" applyFont="1" applyFill="1" applyAlignment="1">
      <alignment vertical="top"/>
    </xf>
    <xf numFmtId="0" fontId="3" fillId="2" borderId="0" xfId="0" applyFont="1" applyFill="1" applyAlignment="1">
      <alignment horizontal="right" vertical="top"/>
    </xf>
    <xf numFmtId="0" fontId="3" fillId="2" borderId="0" xfId="0" applyFont="1" applyFill="1" applyAlignment="1">
      <alignment horizontal="left" vertical="top" wrapText="1"/>
    </xf>
    <xf numFmtId="0" fontId="3" fillId="2" borderId="0" xfId="0" applyFont="1" applyFill="1" applyAlignment="1">
      <alignment horizontal="left" vertical="top"/>
    </xf>
    <xf numFmtId="168" fontId="3" fillId="2" borderId="0" xfId="1" applyNumberFormat="1" applyFont="1" applyFill="1" applyAlignment="1">
      <alignment vertical="top"/>
    </xf>
    <xf numFmtId="168" fontId="3" fillId="2" borderId="2" xfId="1" applyNumberFormat="1" applyFont="1" applyFill="1" applyBorder="1" applyAlignment="1">
      <alignment horizontal="right" vertical="top"/>
    </xf>
    <xf numFmtId="168" fontId="3" fillId="2" borderId="0" xfId="1" applyNumberFormat="1" applyFont="1" applyFill="1" applyAlignment="1">
      <alignment horizontal="right" vertical="top"/>
    </xf>
    <xf numFmtId="168" fontId="3" fillId="2" borderId="2" xfId="1" applyNumberFormat="1" applyFont="1" applyFill="1" applyBorder="1" applyAlignment="1">
      <alignment vertical="top"/>
    </xf>
    <xf numFmtId="168" fontId="3" fillId="2" borderId="0" xfId="1" applyNumberFormat="1" applyFont="1" applyFill="1" applyBorder="1" applyAlignment="1">
      <alignment horizontal="right" vertical="top"/>
    </xf>
    <xf numFmtId="167" fontId="3" fillId="2" borderId="0" xfId="1" applyNumberFormat="1" applyFont="1" applyFill="1" applyAlignment="1">
      <alignment vertical="top"/>
    </xf>
    <xf numFmtId="167" fontId="3" fillId="2" borderId="0" xfId="1" applyNumberFormat="1" applyFont="1" applyFill="1" applyAlignment="1">
      <alignment horizontal="right" vertical="top"/>
    </xf>
    <xf numFmtId="0" fontId="3" fillId="2" borderId="4" xfId="0" applyFont="1" applyFill="1" applyBorder="1" applyAlignment="1">
      <alignment horizontal="center" vertical="top"/>
    </xf>
    <xf numFmtId="0" fontId="3" fillId="2" borderId="4" xfId="0" applyFont="1" applyFill="1" applyBorder="1" applyAlignment="1">
      <alignment horizontal="center" vertical="top" wrapText="1"/>
    </xf>
    <xf numFmtId="168" fontId="3" fillId="2" borderId="0" xfId="1" applyNumberFormat="1" applyFont="1" applyFill="1" applyBorder="1" applyAlignment="1">
      <alignment vertical="top"/>
    </xf>
    <xf numFmtId="169" fontId="3" fillId="2" borderId="0" xfId="3" applyNumberFormat="1" applyFont="1" applyFill="1" applyAlignment="1">
      <alignment vertical="top"/>
    </xf>
    <xf numFmtId="169" fontId="3" fillId="2" borderId="0" xfId="3" applyNumberFormat="1" applyFont="1" applyFill="1" applyAlignment="1">
      <alignment horizontal="right" vertical="top"/>
    </xf>
    <xf numFmtId="167" fontId="3" fillId="2" borderId="0" xfId="1" applyNumberFormat="1" applyFont="1" applyFill="1" applyBorder="1" applyAlignment="1">
      <alignment vertical="top"/>
    </xf>
    <xf numFmtId="167" fontId="3" fillId="2" borderId="4" xfId="1" applyNumberFormat="1" applyFont="1" applyFill="1" applyBorder="1" applyAlignment="1">
      <alignment vertical="top"/>
    </xf>
    <xf numFmtId="169" fontId="3" fillId="2" borderId="2" xfId="3" applyNumberFormat="1" applyFont="1" applyFill="1" applyBorder="1" applyAlignment="1">
      <alignment vertical="top"/>
    </xf>
    <xf numFmtId="169" fontId="3" fillId="2" borderId="2" xfId="3" applyNumberFormat="1" applyFont="1" applyFill="1" applyBorder="1" applyAlignment="1">
      <alignment horizontal="right" vertical="top"/>
    </xf>
    <xf numFmtId="167" fontId="3" fillId="2" borderId="0" xfId="0" applyNumberFormat="1" applyFont="1" applyFill="1" applyBorder="1" applyAlignment="1">
      <alignment vertical="top"/>
    </xf>
    <xf numFmtId="41" fontId="3" fillId="2" borderId="0" xfId="1" applyFont="1" applyFill="1" applyAlignment="1">
      <alignment horizontal="right" vertical="top"/>
    </xf>
    <xf numFmtId="41" fontId="3" fillId="2" borderId="2" xfId="1" applyFont="1" applyFill="1" applyBorder="1" applyAlignment="1">
      <alignment vertical="top"/>
    </xf>
    <xf numFmtId="41" fontId="3" fillId="2" borderId="0" xfId="1" applyFont="1" applyFill="1" applyBorder="1" applyAlignment="1">
      <alignment vertical="top"/>
    </xf>
    <xf numFmtId="0" fontId="3" fillId="2" borderId="0" xfId="0" applyFont="1" applyFill="1" applyAlignment="1">
      <alignment vertical="top" wrapText="1"/>
    </xf>
    <xf numFmtId="169" fontId="3" fillId="2" borderId="0" xfId="3" applyNumberFormat="1" applyFont="1" applyFill="1" applyBorder="1" applyAlignment="1">
      <alignment vertical="top"/>
    </xf>
    <xf numFmtId="169" fontId="3" fillId="2" borderId="1" xfId="3" applyNumberFormat="1" applyFont="1" applyFill="1" applyBorder="1" applyAlignment="1">
      <alignment vertical="top"/>
    </xf>
    <xf numFmtId="169" fontId="3" fillId="2" borderId="0" xfId="3" applyNumberFormat="1" applyFont="1" applyFill="1" applyBorder="1" applyAlignment="1">
      <alignment horizontal="right" vertical="top"/>
    </xf>
    <xf numFmtId="167" fontId="3" fillId="2" borderId="4" xfId="1" applyNumberFormat="1" applyFont="1" applyFill="1" applyBorder="1" applyAlignment="1">
      <alignment horizontal="center" vertical="top"/>
    </xf>
    <xf numFmtId="167" fontId="3" fillId="2" borderId="4" xfId="1" applyNumberFormat="1" applyFont="1" applyFill="1" applyBorder="1" applyAlignment="1">
      <alignment horizontal="center" vertical="top" wrapText="1"/>
    </xf>
    <xf numFmtId="0" fontId="10" fillId="2" borderId="0" xfId="0" applyFont="1" applyFill="1" applyAlignment="1">
      <alignment vertical="top"/>
    </xf>
    <xf numFmtId="168" fontId="10" fillId="2" borderId="0" xfId="1" applyNumberFormat="1" applyFont="1" applyFill="1" applyAlignment="1">
      <alignment vertical="top"/>
    </xf>
    <xf numFmtId="168" fontId="10" fillId="2" borderId="4" xfId="1" applyNumberFormat="1" applyFont="1" applyFill="1" applyBorder="1" applyAlignment="1">
      <alignment horizontal="right" vertical="top"/>
    </xf>
    <xf numFmtId="168" fontId="10" fillId="2" borderId="4" xfId="1" applyNumberFormat="1" applyFont="1" applyFill="1" applyBorder="1" applyAlignment="1">
      <alignment vertical="top"/>
    </xf>
    <xf numFmtId="169" fontId="10" fillId="2" borderId="4" xfId="3" applyNumberFormat="1" applyFont="1" applyFill="1" applyBorder="1" applyAlignment="1">
      <alignment vertical="top"/>
    </xf>
    <xf numFmtId="169" fontId="10" fillId="2" borderId="2" xfId="3" applyNumberFormat="1" applyFont="1" applyFill="1" applyBorder="1" applyAlignment="1">
      <alignment vertical="top"/>
    </xf>
    <xf numFmtId="168" fontId="10" fillId="2" borderId="2" xfId="1" applyNumberFormat="1" applyFont="1" applyFill="1" applyBorder="1" applyAlignment="1">
      <alignment vertical="top"/>
    </xf>
    <xf numFmtId="0" fontId="10" fillId="0" borderId="0" xfId="0" applyFont="1" applyAlignment="1">
      <alignment vertical="top"/>
    </xf>
    <xf numFmtId="169" fontId="10" fillId="0" borderId="2" xfId="3" applyNumberFormat="1" applyFont="1" applyBorder="1" applyAlignment="1">
      <alignment vertical="top"/>
    </xf>
    <xf numFmtId="169" fontId="10" fillId="0" borderId="2" xfId="3" applyNumberFormat="1" applyFont="1" applyFill="1" applyBorder="1" applyAlignment="1">
      <alignment vertical="top"/>
    </xf>
    <xf numFmtId="0" fontId="5" fillId="2" borderId="0" xfId="0" applyFont="1" applyFill="1" applyBorder="1" applyAlignment="1">
      <alignment horizontal="center" vertical="center" wrapText="1"/>
    </xf>
    <xf numFmtId="0" fontId="3" fillId="0" borderId="5" xfId="0" applyFont="1" applyBorder="1" applyAlignment="1">
      <alignment horizontal="center" vertical="top"/>
    </xf>
    <xf numFmtId="0" fontId="5" fillId="0" borderId="0" xfId="0" applyFont="1" applyFill="1" applyAlignment="1">
      <alignment vertical="top"/>
    </xf>
    <xf numFmtId="0" fontId="5" fillId="2" borderId="0" xfId="0" applyFont="1" applyFill="1" applyAlignment="1">
      <alignment vertical="top"/>
    </xf>
    <xf numFmtId="171" fontId="5" fillId="2" borderId="0" xfId="0" applyNumberFormat="1" applyFont="1" applyFill="1" applyAlignment="1">
      <alignment vertical="top"/>
    </xf>
    <xf numFmtId="42" fontId="5" fillId="2" borderId="0" xfId="0" applyNumberFormat="1" applyFont="1" applyFill="1" applyAlignment="1">
      <alignment vertical="top"/>
    </xf>
    <xf numFmtId="0" fontId="6" fillId="2" borderId="0" xfId="0" applyFont="1" applyFill="1" applyAlignment="1">
      <alignment vertical="top"/>
    </xf>
    <xf numFmtId="0" fontId="6" fillId="0" borderId="0" xfId="0" applyFont="1" applyFill="1" applyAlignment="1">
      <alignment vertical="top"/>
    </xf>
    <xf numFmtId="170" fontId="5" fillId="0" borderId="0" xfId="0" applyNumberFormat="1" applyFont="1" applyFill="1" applyAlignment="1">
      <alignment vertical="top"/>
    </xf>
    <xf numFmtId="0" fontId="5" fillId="0" borderId="0" xfId="0" applyFont="1" applyFill="1" applyAlignment="1">
      <alignment vertical="top" wrapText="1"/>
    </xf>
    <xf numFmtId="0" fontId="5" fillId="0" borderId="0" xfId="0" applyFont="1" applyFill="1" applyAlignment="1">
      <alignment horizontal="left" vertical="top"/>
    </xf>
    <xf numFmtId="169" fontId="10" fillId="2" borderId="0" xfId="3" applyNumberFormat="1" applyFont="1" applyFill="1" applyBorder="1" applyAlignment="1">
      <alignment vertical="top"/>
    </xf>
    <xf numFmtId="0" fontId="3" fillId="0" borderId="4" xfId="1" quotePrefix="1" applyNumberFormat="1" applyFont="1" applyBorder="1" applyAlignment="1">
      <alignment horizontal="center" vertical="top" wrapText="1"/>
    </xf>
    <xf numFmtId="4" fontId="14" fillId="0" borderId="0" xfId="14" applyNumberFormat="1" applyFont="1" applyBorder="1" applyAlignment="1">
      <alignment horizontal="center" vertical="center"/>
    </xf>
    <xf numFmtId="0" fontId="14" fillId="0" borderId="0" xfId="14" applyNumberFormat="1" applyFont="1" applyBorder="1" applyAlignment="1">
      <alignment horizontal="center" vertical="center"/>
    </xf>
    <xf numFmtId="4" fontId="14" fillId="0" borderId="0" xfId="14" applyNumberFormat="1" applyFont="1" applyBorder="1" applyAlignment="1">
      <alignment vertical="center"/>
    </xf>
    <xf numFmtId="39" fontId="14" fillId="0" borderId="0" xfId="14" applyNumberFormat="1" applyFont="1" applyBorder="1" applyAlignment="1">
      <alignment vertical="center"/>
    </xf>
    <xf numFmtId="4" fontId="14" fillId="0" borderId="0" xfId="14" applyNumberFormat="1" applyFont="1" applyAlignment="1">
      <alignment vertical="center"/>
    </xf>
    <xf numFmtId="4" fontId="14" fillId="0" borderId="2" xfId="14" applyNumberFormat="1" applyFont="1" applyBorder="1" applyAlignment="1">
      <alignment horizontal="center" vertical="center"/>
    </xf>
    <xf numFmtId="0" fontId="14" fillId="0" borderId="2" xfId="14" applyNumberFormat="1" applyFont="1" applyBorder="1" applyAlignment="1">
      <alignment horizontal="center" vertical="center"/>
    </xf>
    <xf numFmtId="39" fontId="14" fillId="0" borderId="2" xfId="14" applyNumberFormat="1" applyFont="1" applyBorder="1" applyAlignment="1">
      <alignment horizontal="center" vertical="center"/>
    </xf>
    <xf numFmtId="49" fontId="14" fillId="0" borderId="0" xfId="14" applyNumberFormat="1" applyFont="1" applyAlignment="1">
      <alignment vertical="center"/>
    </xf>
    <xf numFmtId="4" fontId="15" fillId="0" borderId="0" xfId="14" applyNumberFormat="1" applyFont="1" applyAlignment="1">
      <alignment vertical="center"/>
    </xf>
    <xf numFmtId="4" fontId="14" fillId="0" borderId="0" xfId="14" applyNumberFormat="1" applyFont="1" applyFill="1" applyAlignment="1">
      <alignment vertical="center"/>
    </xf>
    <xf numFmtId="0" fontId="15" fillId="4" borderId="5" xfId="14" applyNumberFormat="1" applyFont="1" applyFill="1" applyBorder="1" applyAlignment="1">
      <alignment horizontal="center" vertical="center"/>
    </xf>
    <xf numFmtId="39" fontId="15" fillId="4" borderId="5" xfId="14" applyNumberFormat="1" applyFont="1" applyFill="1" applyBorder="1" applyAlignment="1">
      <alignment vertical="center"/>
    </xf>
    <xf numFmtId="4" fontId="15" fillId="4" borderId="5" xfId="14" applyNumberFormat="1" applyFont="1" applyFill="1" applyBorder="1" applyAlignment="1">
      <alignment horizontal="center" vertical="center"/>
    </xf>
    <xf numFmtId="4" fontId="15" fillId="6" borderId="7" xfId="14" applyNumberFormat="1" applyFont="1" applyFill="1" applyBorder="1" applyAlignment="1">
      <alignment horizontal="center" vertical="center"/>
    </xf>
    <xf numFmtId="39" fontId="15" fillId="6" borderId="7" xfId="14" applyNumberFormat="1" applyFont="1" applyFill="1" applyBorder="1" applyAlignment="1">
      <alignment vertical="center"/>
    </xf>
    <xf numFmtId="39" fontId="15" fillId="6" borderId="7" xfId="14" applyNumberFormat="1" applyFont="1" applyFill="1" applyBorder="1" applyAlignment="1">
      <alignment horizontal="center" vertical="center"/>
    </xf>
    <xf numFmtId="4" fontId="15" fillId="0" borderId="0" xfId="14" applyNumberFormat="1" applyFont="1" applyAlignment="1">
      <alignment horizontal="center" vertical="center"/>
    </xf>
    <xf numFmtId="0" fontId="15" fillId="0" borderId="0" xfId="14" applyNumberFormat="1" applyFont="1" applyFill="1" applyBorder="1" applyAlignment="1">
      <alignment horizontal="center" vertical="center"/>
    </xf>
    <xf numFmtId="4" fontId="15" fillId="0" borderId="0" xfId="14" applyNumberFormat="1" applyFont="1" applyFill="1" applyBorder="1" applyAlignment="1">
      <alignment vertical="center"/>
    </xf>
    <xf numFmtId="39" fontId="16" fillId="0" borderId="0" xfId="14" applyNumberFormat="1" applyFont="1" applyFill="1" applyBorder="1" applyAlignment="1">
      <alignment vertical="center"/>
    </xf>
    <xf numFmtId="166" fontId="16" fillId="0" borderId="0" xfId="14" applyFont="1" applyFill="1" applyBorder="1" applyAlignment="1">
      <alignment vertical="center"/>
    </xf>
    <xf numFmtId="39" fontId="15" fillId="0" borderId="0" xfId="14" applyNumberFormat="1" applyFont="1" applyAlignment="1">
      <alignment vertical="center"/>
    </xf>
    <xf numFmtId="4" fontId="14" fillId="0" borderId="0" xfId="14" applyNumberFormat="1" applyFont="1" applyAlignment="1">
      <alignment horizontal="center" vertical="center"/>
    </xf>
    <xf numFmtId="0" fontId="14" fillId="0" borderId="0" xfId="14" applyNumberFormat="1" applyFont="1" applyFill="1" applyBorder="1" applyAlignment="1">
      <alignment horizontal="center" vertical="center"/>
    </xf>
    <xf numFmtId="4" fontId="14" fillId="0" borderId="0" xfId="14" applyNumberFormat="1" applyFont="1" applyFill="1" applyBorder="1" applyAlignment="1">
      <alignment vertical="center"/>
    </xf>
    <xf numFmtId="39" fontId="17" fillId="0" borderId="0" xfId="14" applyNumberFormat="1" applyFont="1" applyFill="1" applyBorder="1" applyAlignment="1">
      <alignment vertical="center"/>
    </xf>
    <xf numFmtId="166" fontId="17" fillId="0" borderId="0" xfId="14" applyFont="1" applyFill="1" applyBorder="1" applyAlignment="1">
      <alignment horizontal="center" vertical="center"/>
    </xf>
    <xf numFmtId="39" fontId="14" fillId="0" borderId="0" xfId="14" applyNumberFormat="1" applyFont="1" applyAlignment="1">
      <alignment vertical="center"/>
    </xf>
    <xf numFmtId="4" fontId="16" fillId="0" borderId="0" xfId="14" applyNumberFormat="1" applyFont="1" applyFill="1" applyBorder="1" applyAlignment="1">
      <alignment vertical="center"/>
    </xf>
    <xf numFmtId="39" fontId="14" fillId="0" borderId="0" xfId="14" applyNumberFormat="1" applyFont="1" applyFill="1" applyBorder="1" applyAlignment="1">
      <alignment vertical="center"/>
    </xf>
    <xf numFmtId="0" fontId="14" fillId="0" borderId="0" xfId="14" applyNumberFormat="1" applyFont="1" applyAlignment="1">
      <alignment horizontal="center" vertical="center"/>
    </xf>
    <xf numFmtId="4" fontId="14" fillId="0" borderId="20" xfId="14" applyNumberFormat="1" applyFont="1" applyFill="1" applyBorder="1" applyAlignment="1">
      <alignment vertical="center"/>
    </xf>
    <xf numFmtId="4" fontId="14" fillId="0" borderId="20" xfId="14" applyNumberFormat="1" applyFont="1" applyBorder="1" applyAlignment="1">
      <alignment vertical="center"/>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8" fillId="2" borderId="0" xfId="11" applyFont="1" applyFill="1"/>
    <xf numFmtId="0" fontId="5" fillId="2" borderId="0" xfId="10" applyFont="1" applyFill="1" applyAlignment="1">
      <alignment vertical="center"/>
    </xf>
    <xf numFmtId="0" fontId="3" fillId="0" borderId="5" xfId="0" applyFont="1" applyBorder="1" applyAlignment="1">
      <alignment horizontal="center" vertical="top"/>
    </xf>
    <xf numFmtId="0" fontId="3" fillId="0" borderId="5" xfId="0" applyFont="1" applyBorder="1" applyAlignment="1">
      <alignment horizontal="center" vertical="top"/>
    </xf>
    <xf numFmtId="0" fontId="15" fillId="0" borderId="0" xfId="14" applyNumberFormat="1" applyFont="1" applyFill="1" applyBorder="1" applyAlignment="1">
      <alignment horizontal="center" vertical="center"/>
    </xf>
    <xf numFmtId="39" fontId="15" fillId="3" borderId="5" xfId="14" applyNumberFormat="1" applyFont="1" applyFill="1" applyBorder="1" applyAlignment="1">
      <alignment horizontal="center" vertical="center" wrapText="1"/>
    </xf>
    <xf numFmtId="39" fontId="15" fillId="3" borderId="5" xfId="14" applyNumberFormat="1" applyFont="1" applyFill="1" applyBorder="1" applyAlignment="1">
      <alignment horizontal="center" vertical="center"/>
    </xf>
    <xf numFmtId="166" fontId="5" fillId="0" borderId="0" xfId="0" applyNumberFormat="1" applyFont="1"/>
    <xf numFmtId="4" fontId="20" fillId="2" borderId="0" xfId="5" applyNumberFormat="1" applyFont="1" applyFill="1" applyAlignment="1">
      <alignment vertical="center"/>
    </xf>
    <xf numFmtId="4" fontId="20" fillId="2" borderId="0" xfId="5" applyNumberFormat="1" applyFont="1" applyFill="1" applyBorder="1" applyAlignment="1">
      <alignment vertical="center"/>
    </xf>
    <xf numFmtId="0" fontId="20" fillId="2" borderId="0" xfId="5" applyFont="1" applyFill="1" applyAlignment="1">
      <alignment vertical="center"/>
    </xf>
    <xf numFmtId="4" fontId="20" fillId="2" borderId="0" xfId="5" applyNumberFormat="1" applyFont="1" applyFill="1" applyAlignment="1">
      <alignment horizontal="right" vertical="center"/>
    </xf>
    <xf numFmtId="4" fontId="20" fillId="2" borderId="0" xfId="5" applyNumberFormat="1" applyFont="1" applyFill="1" applyBorder="1" applyAlignment="1">
      <alignment horizontal="right" vertical="center"/>
    </xf>
    <xf numFmtId="166" fontId="20" fillId="2" borderId="0" xfId="14" applyFont="1" applyFill="1" applyBorder="1" applyAlignment="1">
      <alignment horizontal="right" vertical="center"/>
    </xf>
    <xf numFmtId="166" fontId="20" fillId="2" borderId="16" xfId="5" applyNumberFormat="1" applyFont="1" applyFill="1" applyBorder="1" applyAlignment="1">
      <alignment horizontal="right" vertical="center"/>
    </xf>
    <xf numFmtId="0" fontId="21" fillId="2" borderId="0" xfId="0" applyFont="1" applyFill="1"/>
    <xf numFmtId="0" fontId="5" fillId="2" borderId="0" xfId="0" applyFont="1" applyFill="1"/>
    <xf numFmtId="167" fontId="5" fillId="2" borderId="16" xfId="1" applyNumberFormat="1" applyFont="1" applyFill="1" applyBorder="1" applyAlignment="1">
      <alignment horizontal="right"/>
    </xf>
    <xf numFmtId="166" fontId="5" fillId="2" borderId="0" xfId="16" applyFont="1" applyFill="1" applyBorder="1"/>
    <xf numFmtId="166" fontId="5" fillId="0" borderId="0" xfId="5" applyNumberFormat="1" applyFont="1"/>
    <xf numFmtId="0" fontId="5" fillId="2" borderId="0" xfId="0" applyFont="1" applyFill="1" applyBorder="1"/>
    <xf numFmtId="166" fontId="5" fillId="2" borderId="0" xfId="1" applyNumberFormat="1" applyFont="1" applyFill="1"/>
    <xf numFmtId="166" fontId="5" fillId="2" borderId="0" xfId="1" applyNumberFormat="1" applyFont="1" applyFill="1" applyAlignment="1"/>
    <xf numFmtId="167" fontId="5" fillId="2" borderId="0" xfId="1" applyNumberFormat="1" applyFont="1" applyFill="1"/>
    <xf numFmtId="4" fontId="5" fillId="2" borderId="0" xfId="0" applyNumberFormat="1" applyFont="1" applyFill="1" applyAlignment="1"/>
    <xf numFmtId="173" fontId="5" fillId="2" borderId="0" xfId="1" applyNumberFormat="1" applyFont="1" applyFill="1"/>
    <xf numFmtId="2" fontId="5" fillId="2" borderId="0" xfId="1" applyNumberFormat="1" applyFont="1" applyFill="1"/>
    <xf numFmtId="43" fontId="5" fillId="2" borderId="0" xfId="0" applyNumberFormat="1" applyFont="1" applyFill="1" applyBorder="1"/>
    <xf numFmtId="166" fontId="5" fillId="0" borderId="11" xfId="0" applyNumberFormat="1" applyFont="1" applyBorder="1" applyAlignment="1"/>
    <xf numFmtId="166" fontId="5" fillId="0" borderId="0" xfId="0" applyNumberFormat="1" applyFont="1" applyBorder="1" applyAlignment="1"/>
    <xf numFmtId="166" fontId="5" fillId="0" borderId="16" xfId="1" applyNumberFormat="1" applyFont="1" applyBorder="1"/>
    <xf numFmtId="166" fontId="20" fillId="2" borderId="0" xfId="1" applyNumberFormat="1" applyFont="1" applyFill="1" applyAlignment="1"/>
    <xf numFmtId="167" fontId="20" fillId="2" borderId="0" xfId="1" applyNumberFormat="1" applyFont="1" applyFill="1"/>
    <xf numFmtId="166" fontId="5" fillId="2" borderId="0" xfId="16" applyFont="1" applyFill="1"/>
    <xf numFmtId="164" fontId="5" fillId="0" borderId="0" xfId="0" applyNumberFormat="1" applyFont="1"/>
    <xf numFmtId="166" fontId="20" fillId="2" borderId="0" xfId="0" applyNumberFormat="1" applyFont="1" applyFill="1" applyBorder="1" applyAlignment="1">
      <alignment vertical="center"/>
    </xf>
    <xf numFmtId="167" fontId="5" fillId="2" borderId="0" xfId="1" applyNumberFormat="1" applyFont="1" applyFill="1" applyAlignment="1"/>
    <xf numFmtId="167" fontId="5" fillId="2" borderId="0" xfId="1" applyNumberFormat="1" applyFont="1" applyFill="1" applyBorder="1" applyAlignment="1"/>
    <xf numFmtId="167" fontId="5" fillId="2" borderId="0" xfId="1" applyNumberFormat="1" applyFont="1" applyFill="1" applyBorder="1"/>
    <xf numFmtId="173" fontId="5" fillId="2" borderId="0" xfId="0" applyNumberFormat="1" applyFont="1" applyFill="1"/>
    <xf numFmtId="166" fontId="20" fillId="2" borderId="0" xfId="0" applyNumberFormat="1" applyFont="1" applyFill="1" applyBorder="1" applyAlignment="1">
      <alignment horizontal="right" vertical="center"/>
    </xf>
    <xf numFmtId="166" fontId="20" fillId="2" borderId="0" xfId="1" applyNumberFormat="1" applyFont="1" applyFill="1"/>
    <xf numFmtId="173" fontId="20" fillId="2" borderId="0" xfId="1" applyNumberFormat="1" applyFont="1" applyFill="1"/>
    <xf numFmtId="166" fontId="5" fillId="2" borderId="0" xfId="1" applyNumberFormat="1" applyFont="1" applyFill="1" applyBorder="1"/>
    <xf numFmtId="167" fontId="5" fillId="2" borderId="0" xfId="1" applyNumberFormat="1" applyFont="1" applyFill="1" applyBorder="1" applyAlignment="1">
      <alignment vertical="center"/>
    </xf>
    <xf numFmtId="169" fontId="5" fillId="2" borderId="0" xfId="3" applyNumberFormat="1" applyFont="1" applyFill="1" applyAlignment="1">
      <alignment vertical="top"/>
    </xf>
    <xf numFmtId="167" fontId="5" fillId="2" borderId="0" xfId="1" applyNumberFormat="1" applyFont="1" applyFill="1" applyAlignment="1">
      <alignment vertical="center"/>
    </xf>
    <xf numFmtId="173" fontId="5" fillId="2" borderId="0" xfId="1" applyNumberFormat="1" applyFont="1" applyFill="1" applyAlignment="1">
      <alignment horizontal="right" vertical="center"/>
    </xf>
    <xf numFmtId="169" fontId="5" fillId="2" borderId="0" xfId="3" applyNumberFormat="1" applyFont="1" applyFill="1" applyBorder="1" applyAlignment="1">
      <alignment vertical="top"/>
    </xf>
    <xf numFmtId="166" fontId="5" fillId="2" borderId="0" xfId="1" applyNumberFormat="1" applyFont="1" applyFill="1" applyAlignment="1">
      <alignment vertical="center"/>
    </xf>
    <xf numFmtId="174" fontId="5" fillId="2" borderId="0" xfId="1" applyNumberFormat="1" applyFont="1" applyFill="1" applyBorder="1"/>
    <xf numFmtId="166" fontId="21" fillId="2" borderId="0" xfId="0" applyNumberFormat="1" applyFont="1" applyFill="1"/>
    <xf numFmtId="167" fontId="10" fillId="0" borderId="2" xfId="1" applyNumberFormat="1" applyFont="1" applyBorder="1" applyAlignment="1">
      <alignment vertical="top"/>
    </xf>
    <xf numFmtId="167" fontId="10" fillId="0" borderId="2" xfId="1" applyNumberFormat="1" applyFont="1" applyFill="1" applyBorder="1" applyAlignment="1">
      <alignment vertical="top"/>
    </xf>
    <xf numFmtId="169" fontId="5" fillId="0" borderId="0" xfId="3" applyNumberFormat="1" applyFont="1" applyAlignment="1">
      <alignment vertical="top"/>
    </xf>
    <xf numFmtId="175" fontId="5" fillId="2" borderId="9" xfId="0" applyNumberFormat="1" applyFont="1" applyFill="1" applyBorder="1"/>
    <xf numFmtId="175" fontId="5" fillId="2" borderId="20" xfId="0" applyNumberFormat="1" applyFont="1" applyFill="1" applyBorder="1"/>
    <xf numFmtId="173" fontId="5" fillId="2" borderId="0" xfId="16" applyNumberFormat="1" applyFont="1" applyFill="1" applyBorder="1" applyAlignment="1">
      <alignment horizontal="right"/>
    </xf>
    <xf numFmtId="166" fontId="5" fillId="2" borderId="0" xfId="16" applyNumberFormat="1" applyFont="1" applyFill="1" applyBorder="1" applyAlignment="1">
      <alignment horizontal="center"/>
    </xf>
    <xf numFmtId="0" fontId="23" fillId="0" borderId="0" xfId="0" applyFont="1"/>
    <xf numFmtId="0" fontId="24" fillId="0" borderId="0" xfId="0" applyFont="1"/>
    <xf numFmtId="0" fontId="25" fillId="0" borderId="0" xfId="0" applyFont="1"/>
    <xf numFmtId="0" fontId="27" fillId="0" borderId="0" xfId="0" applyFont="1"/>
    <xf numFmtId="0" fontId="28"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4"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8" xfId="0" applyFont="1" applyFill="1" applyBorder="1" applyAlignment="1">
      <alignment horizontal="center" vertical="center"/>
    </xf>
    <xf numFmtId="0" fontId="28" fillId="2" borderId="14" xfId="0" applyFont="1" applyFill="1" applyBorder="1" applyAlignment="1">
      <alignment horizontal="center" vertical="center"/>
    </xf>
    <xf numFmtId="0" fontId="24" fillId="2" borderId="34" xfId="0" applyFont="1" applyFill="1" applyBorder="1" applyAlignment="1">
      <alignment vertical="center"/>
    </xf>
    <xf numFmtId="0" fontId="24" fillId="2" borderId="17" xfId="0" applyFont="1" applyFill="1" applyBorder="1" applyAlignment="1">
      <alignment vertical="center"/>
    </xf>
    <xf numFmtId="0" fontId="24" fillId="2" borderId="16" xfId="0" applyFont="1" applyFill="1" applyBorder="1" applyAlignment="1">
      <alignment vertical="center"/>
    </xf>
    <xf numFmtId="0" fontId="24" fillId="2" borderId="5" xfId="0" applyFont="1" applyFill="1" applyBorder="1" applyAlignment="1">
      <alignment vertical="center"/>
    </xf>
    <xf numFmtId="0" fontId="24" fillId="2" borderId="5" xfId="0" applyFont="1" applyFill="1" applyBorder="1" applyAlignment="1">
      <alignment vertical="center" wrapText="1"/>
    </xf>
    <xf numFmtId="0" fontId="24" fillId="2" borderId="5" xfId="0" applyFont="1" applyFill="1" applyBorder="1" applyAlignment="1">
      <alignment horizontal="right" vertical="center"/>
    </xf>
    <xf numFmtId="0" fontId="24" fillId="2" borderId="5" xfId="0" applyFont="1" applyFill="1" applyBorder="1" applyAlignment="1">
      <alignment horizontal="right" vertical="center" wrapText="1"/>
    </xf>
    <xf numFmtId="0" fontId="25" fillId="2" borderId="5" xfId="0" applyFont="1" applyFill="1" applyBorder="1" applyAlignment="1">
      <alignment horizontal="right" vertical="center"/>
    </xf>
    <xf numFmtId="0" fontId="24" fillId="2" borderId="5" xfId="0" applyFont="1" applyFill="1" applyBorder="1" applyAlignment="1">
      <alignment horizontal="center" vertical="center" wrapText="1"/>
    </xf>
    <xf numFmtId="4" fontId="24" fillId="2" borderId="5" xfId="0" applyNumberFormat="1" applyFont="1" applyFill="1" applyBorder="1" applyAlignment="1">
      <alignment horizontal="right" vertical="center"/>
    </xf>
    <xf numFmtId="4" fontId="24" fillId="2" borderId="5" xfId="0" applyNumberFormat="1" applyFont="1" applyFill="1" applyBorder="1" applyAlignment="1">
      <alignment vertical="center"/>
    </xf>
    <xf numFmtId="9" fontId="24" fillId="2" borderId="5" xfId="0" applyNumberFormat="1" applyFont="1" applyFill="1" applyBorder="1" applyAlignment="1">
      <alignment horizontal="right" vertical="center"/>
    </xf>
    <xf numFmtId="0" fontId="24" fillId="2" borderId="38" xfId="0" applyFont="1" applyFill="1" applyBorder="1" applyAlignment="1">
      <alignment vertical="center"/>
    </xf>
    <xf numFmtId="0" fontId="24" fillId="2" borderId="28" xfId="0" applyFont="1" applyFill="1" applyBorder="1" applyAlignment="1">
      <alignment vertical="center"/>
    </xf>
    <xf numFmtId="0" fontId="24" fillId="2" borderId="27" xfId="0" applyFont="1" applyFill="1" applyBorder="1" applyAlignment="1">
      <alignment vertical="center"/>
    </xf>
    <xf numFmtId="166" fontId="24" fillId="2" borderId="5" xfId="14" applyFont="1" applyFill="1" applyBorder="1" applyAlignment="1">
      <alignment horizontal="right" vertical="center"/>
    </xf>
    <xf numFmtId="0" fontId="26" fillId="2" borderId="34" xfId="0" applyFont="1" applyFill="1" applyBorder="1" applyAlignment="1">
      <alignment vertical="center"/>
    </xf>
    <xf numFmtId="0" fontId="26" fillId="2" borderId="17" xfId="0" applyFont="1" applyFill="1" applyBorder="1" applyAlignment="1">
      <alignment vertical="center"/>
    </xf>
    <xf numFmtId="0" fontId="26" fillId="2" borderId="16" xfId="0" applyFont="1" applyFill="1" applyBorder="1" applyAlignment="1">
      <alignment vertical="center"/>
    </xf>
    <xf numFmtId="0" fontId="26" fillId="2" borderId="5" xfId="0" applyFont="1" applyFill="1" applyBorder="1" applyAlignment="1">
      <alignment vertical="center" wrapText="1"/>
    </xf>
    <xf numFmtId="0" fontId="26" fillId="2" borderId="5" xfId="0" applyFont="1" applyFill="1" applyBorder="1" applyAlignment="1">
      <alignment horizontal="right" vertical="center"/>
    </xf>
    <xf numFmtId="4" fontId="26" fillId="2" borderId="5" xfId="0" applyNumberFormat="1" applyFont="1" applyFill="1" applyBorder="1" applyAlignment="1">
      <alignment horizontal="right" vertical="center"/>
    </xf>
    <xf numFmtId="9" fontId="26" fillId="2" borderId="5" xfId="0" applyNumberFormat="1" applyFont="1" applyFill="1" applyBorder="1" applyAlignment="1">
      <alignment horizontal="right" vertical="center"/>
    </xf>
    <xf numFmtId="0" fontId="28" fillId="2" borderId="5" xfId="0" applyFont="1" applyFill="1" applyBorder="1" applyAlignment="1">
      <alignment horizontal="right" vertical="center"/>
    </xf>
    <xf numFmtId="0" fontId="23" fillId="7" borderId="0" xfId="0" applyFont="1" applyFill="1"/>
    <xf numFmtId="0" fontId="24" fillId="7" borderId="34" xfId="0" applyFont="1" applyFill="1" applyBorder="1" applyAlignment="1">
      <alignment vertical="center"/>
    </xf>
    <xf numFmtId="0" fontId="24" fillId="7" borderId="17" xfId="0" applyFont="1" applyFill="1" applyBorder="1" applyAlignment="1">
      <alignment vertical="center"/>
    </xf>
    <xf numFmtId="0" fontId="24" fillId="7" borderId="16" xfId="0" applyFont="1" applyFill="1" applyBorder="1" applyAlignment="1">
      <alignment vertical="center"/>
    </xf>
    <xf numFmtId="0" fontId="24" fillId="7" borderId="5" xfId="0" applyFont="1" applyFill="1" applyBorder="1" applyAlignment="1">
      <alignment vertical="center"/>
    </xf>
    <xf numFmtId="0" fontId="24" fillId="7" borderId="5" xfId="0" applyFont="1" applyFill="1" applyBorder="1" applyAlignment="1">
      <alignment vertical="center" wrapText="1"/>
    </xf>
    <xf numFmtId="0" fontId="24" fillId="7" borderId="5" xfId="0" applyFont="1" applyFill="1" applyBorder="1" applyAlignment="1">
      <alignment horizontal="right" vertical="center"/>
    </xf>
    <xf numFmtId="4" fontId="24" fillId="7" borderId="5" xfId="0" applyNumberFormat="1" applyFont="1" applyFill="1" applyBorder="1" applyAlignment="1">
      <alignment horizontal="right" vertical="center"/>
    </xf>
    <xf numFmtId="4" fontId="24" fillId="7" borderId="5" xfId="0" applyNumberFormat="1" applyFont="1" applyFill="1" applyBorder="1" applyAlignment="1">
      <alignment vertical="center"/>
    </xf>
    <xf numFmtId="0" fontId="25" fillId="7" borderId="5" xfId="0" applyFont="1" applyFill="1" applyBorder="1" applyAlignment="1">
      <alignment horizontal="right" vertical="center"/>
    </xf>
    <xf numFmtId="0" fontId="26" fillId="2" borderId="5" xfId="0" applyFont="1" applyFill="1" applyBorder="1" applyAlignment="1">
      <alignment vertical="center"/>
    </xf>
    <xf numFmtId="10" fontId="26" fillId="2" borderId="5" xfId="17" applyNumberFormat="1" applyFont="1" applyFill="1" applyBorder="1" applyAlignment="1">
      <alignment horizontal="right" vertical="center"/>
    </xf>
    <xf numFmtId="4" fontId="25" fillId="2" borderId="5" xfId="0" applyNumberFormat="1" applyFont="1" applyFill="1" applyBorder="1" applyAlignment="1">
      <alignment horizontal="right" vertical="center"/>
    </xf>
    <xf numFmtId="4" fontId="24" fillId="2" borderId="5" xfId="0" applyNumberFormat="1" applyFont="1" applyFill="1" applyBorder="1" applyAlignment="1">
      <alignment horizontal="center" vertical="center"/>
    </xf>
    <xf numFmtId="4" fontId="25" fillId="2" borderId="5" xfId="0" applyNumberFormat="1" applyFont="1" applyFill="1" applyBorder="1" applyAlignment="1">
      <alignment horizontal="center" vertical="center"/>
    </xf>
    <xf numFmtId="4" fontId="24" fillId="2" borderId="6" xfId="0" applyNumberFormat="1" applyFont="1" applyFill="1" applyBorder="1" applyAlignment="1">
      <alignment horizontal="right" vertical="center"/>
    </xf>
    <xf numFmtId="0" fontId="23" fillId="2" borderId="0" xfId="0" applyFont="1" applyFill="1"/>
    <xf numFmtId="0" fontId="26" fillId="2" borderId="0" xfId="0" applyFont="1" applyFill="1" applyBorder="1" applyAlignment="1">
      <alignment vertical="center"/>
    </xf>
    <xf numFmtId="0" fontId="24" fillId="2" borderId="8" xfId="0" applyFont="1" applyFill="1" applyBorder="1" applyAlignment="1">
      <alignment horizontal="center" vertical="center" wrapText="1"/>
    </xf>
    <xf numFmtId="0" fontId="24" fillId="2" borderId="0" xfId="0" applyFont="1" applyFill="1" applyBorder="1" applyAlignment="1">
      <alignment vertical="center"/>
    </xf>
    <xf numFmtId="0" fontId="24" fillId="2" borderId="8" xfId="0" applyFont="1" applyFill="1" applyBorder="1" applyAlignment="1">
      <alignment vertical="center" wrapText="1"/>
    </xf>
    <xf numFmtId="0" fontId="25" fillId="2" borderId="5" xfId="0" applyFont="1" applyFill="1" applyBorder="1" applyAlignment="1">
      <alignment vertical="center" wrapText="1"/>
    </xf>
    <xf numFmtId="4" fontId="28" fillId="2" borderId="5" xfId="0" applyNumberFormat="1" applyFont="1" applyFill="1" applyBorder="1" applyAlignment="1">
      <alignment horizontal="right" vertical="center"/>
    </xf>
    <xf numFmtId="0" fontId="13" fillId="0" borderId="0" xfId="0" applyFont="1"/>
    <xf numFmtId="0" fontId="26" fillId="2" borderId="5" xfId="0" applyFont="1" applyFill="1" applyBorder="1" applyAlignment="1">
      <alignment horizontal="center" vertical="center" wrapText="1"/>
    </xf>
    <xf numFmtId="0" fontId="23" fillId="8" borderId="0" xfId="0" applyFont="1" applyFill="1"/>
    <xf numFmtId="0" fontId="24" fillId="8" borderId="34" xfId="0" applyFont="1" applyFill="1" applyBorder="1" applyAlignment="1">
      <alignment vertical="center"/>
    </xf>
    <xf numFmtId="0" fontId="24" fillId="8" borderId="17" xfId="0" applyFont="1" applyFill="1" applyBorder="1" applyAlignment="1">
      <alignment vertical="center"/>
    </xf>
    <xf numFmtId="0" fontId="24" fillId="8" borderId="16" xfId="0" applyFont="1" applyFill="1" applyBorder="1" applyAlignment="1">
      <alignment vertical="center"/>
    </xf>
    <xf numFmtId="0" fontId="24" fillId="8" borderId="5" xfId="0" applyFont="1" applyFill="1" applyBorder="1" applyAlignment="1">
      <alignment vertical="center" wrapText="1"/>
    </xf>
    <xf numFmtId="0" fontId="24" fillId="8" borderId="5" xfId="0" applyFont="1" applyFill="1" applyBorder="1" applyAlignment="1">
      <alignment horizontal="right" vertical="center"/>
    </xf>
    <xf numFmtId="0" fontId="24" fillId="8" borderId="5" xfId="0" applyFont="1" applyFill="1" applyBorder="1" applyAlignment="1">
      <alignment horizontal="center" vertical="center" wrapText="1"/>
    </xf>
    <xf numFmtId="4" fontId="24" fillId="8" borderId="5" xfId="0" applyNumberFormat="1" applyFont="1" applyFill="1" applyBorder="1" applyAlignment="1">
      <alignment horizontal="right" vertical="center"/>
    </xf>
    <xf numFmtId="10" fontId="26" fillId="8" borderId="5" xfId="17" applyNumberFormat="1" applyFont="1" applyFill="1" applyBorder="1" applyAlignment="1">
      <alignment horizontal="right" vertical="center"/>
    </xf>
    <xf numFmtId="4" fontId="25" fillId="8" borderId="5" xfId="0" applyNumberFormat="1" applyFont="1" applyFill="1" applyBorder="1" applyAlignment="1">
      <alignment horizontal="right" vertical="center"/>
    </xf>
    <xf numFmtId="0" fontId="24" fillId="2" borderId="5" xfId="0" applyFont="1" applyFill="1" applyBorder="1" applyAlignment="1">
      <alignment horizontal="center" vertical="center"/>
    </xf>
    <xf numFmtId="0" fontId="24" fillId="2" borderId="5" xfId="0" applyFont="1" applyFill="1" applyBorder="1" applyAlignment="1" applyProtection="1">
      <alignment horizontal="left" vertical="top" wrapText="1"/>
      <protection locked="0"/>
    </xf>
    <xf numFmtId="0" fontId="24" fillId="2" borderId="6" xfId="0" applyFont="1" applyFill="1" applyBorder="1" applyAlignment="1">
      <alignment vertical="center" wrapText="1"/>
    </xf>
    <xf numFmtId="0" fontId="24" fillId="2" borderId="3" xfId="0" applyFont="1" applyFill="1" applyBorder="1" applyAlignment="1">
      <alignment vertical="center" wrapText="1"/>
    </xf>
    <xf numFmtId="0" fontId="27" fillId="2" borderId="0" xfId="0" applyFont="1" applyFill="1"/>
    <xf numFmtId="0" fontId="24" fillId="2" borderId="5" xfId="0" applyFont="1" applyFill="1" applyBorder="1" applyAlignment="1" applyProtection="1">
      <alignment horizontal="center" vertical="top" wrapText="1"/>
      <protection locked="0"/>
    </xf>
    <xf numFmtId="0" fontId="24" fillId="8" borderId="5" xfId="0" applyFont="1" applyFill="1" applyBorder="1" applyAlignment="1" applyProtection="1">
      <alignment horizontal="left" vertical="top" wrapText="1"/>
      <protection locked="0"/>
    </xf>
    <xf numFmtId="167" fontId="0" fillId="0" borderId="0" xfId="0" applyNumberFormat="1"/>
    <xf numFmtId="4" fontId="25" fillId="0" borderId="0" xfId="0" applyNumberFormat="1" applyFont="1"/>
    <xf numFmtId="4" fontId="24" fillId="0" borderId="0" xfId="0" applyNumberFormat="1" applyFont="1"/>
    <xf numFmtId="166" fontId="24" fillId="0" borderId="0" xfId="0" applyNumberFormat="1" applyFont="1"/>
    <xf numFmtId="0" fontId="31" fillId="0" borderId="0" xfId="0" applyFont="1"/>
    <xf numFmtId="4" fontId="31" fillId="0" borderId="0" xfId="0" applyNumberFormat="1" applyFont="1"/>
    <xf numFmtId="49" fontId="14" fillId="3" borderId="8" xfId="14" quotePrefix="1" applyNumberFormat="1" applyFont="1" applyFill="1" applyBorder="1" applyAlignment="1">
      <alignment horizontal="center" vertical="center"/>
    </xf>
    <xf numFmtId="39" fontId="14" fillId="3" borderId="8" xfId="14" quotePrefix="1" applyNumberFormat="1" applyFont="1" applyFill="1" applyBorder="1" applyAlignment="1">
      <alignment horizontal="center" vertical="center" wrapText="1"/>
    </xf>
    <xf numFmtId="0" fontId="14" fillId="3" borderId="8" xfId="14" quotePrefix="1" applyNumberFormat="1" applyFont="1" applyFill="1" applyBorder="1" applyAlignment="1">
      <alignment horizontal="center" vertical="center"/>
    </xf>
    <xf numFmtId="39" fontId="14" fillId="3" borderId="8" xfId="14" quotePrefix="1" applyNumberFormat="1" applyFont="1" applyFill="1" applyBorder="1" applyAlignment="1">
      <alignment horizontal="center" vertical="center"/>
    </xf>
    <xf numFmtId="0" fontId="15" fillId="4" borderId="5" xfId="14" applyNumberFormat="1" applyFont="1" applyFill="1" applyBorder="1" applyAlignment="1">
      <alignment horizontal="left" vertical="center"/>
    </xf>
    <xf numFmtId="4" fontId="15" fillId="4" borderId="5" xfId="14" applyNumberFormat="1" applyFont="1" applyFill="1" applyBorder="1" applyAlignment="1">
      <alignment vertical="center"/>
    </xf>
    <xf numFmtId="4" fontId="25" fillId="4" borderId="5" xfId="18" applyNumberFormat="1" applyFont="1" applyFill="1" applyBorder="1"/>
    <xf numFmtId="166" fontId="15" fillId="4" borderId="5" xfId="19" applyFont="1" applyFill="1" applyBorder="1" applyAlignment="1">
      <alignment vertical="center"/>
    </xf>
    <xf numFmtId="0" fontId="1" fillId="0" borderId="5" xfId="18" applyBorder="1" applyAlignment="1">
      <alignment horizontal="center" vertical="center" wrapText="1"/>
    </xf>
    <xf numFmtId="0" fontId="25" fillId="0" borderId="5" xfId="18" applyFont="1" applyBorder="1" applyAlignment="1">
      <alignment horizontal="center"/>
    </xf>
    <xf numFmtId="0" fontId="34" fillId="0" borderId="5" xfId="18" applyFont="1" applyBorder="1" applyAlignment="1">
      <alignment horizontal="center" vertical="center" wrapText="1"/>
    </xf>
    <xf numFmtId="4" fontId="25" fillId="0" borderId="5" xfId="18" applyNumberFormat="1" applyFont="1" applyBorder="1"/>
    <xf numFmtId="0" fontId="25" fillId="0" borderId="5" xfId="20" applyFont="1" applyBorder="1" applyAlignment="1">
      <alignment horizontal="center" wrapText="1"/>
    </xf>
    <xf numFmtId="0" fontId="14" fillId="0" borderId="5" xfId="14" applyNumberFormat="1" applyFont="1" applyBorder="1" applyAlignment="1">
      <alignment horizontal="center" vertical="center"/>
    </xf>
    <xf numFmtId="0" fontId="14" fillId="0" borderId="5" xfId="14" applyNumberFormat="1" applyFont="1" applyBorder="1" applyAlignment="1">
      <alignment horizontal="left" vertical="center"/>
    </xf>
    <xf numFmtId="4" fontId="14" fillId="0" borderId="5" xfId="14" applyNumberFormat="1" applyFont="1" applyBorder="1" applyAlignment="1">
      <alignment vertical="center"/>
    </xf>
    <xf numFmtId="39" fontId="14" fillId="0" borderId="5" xfId="14" applyNumberFormat="1" applyFont="1" applyBorder="1" applyAlignment="1">
      <alignment vertical="center"/>
    </xf>
    <xf numFmtId="4" fontId="14" fillId="0" borderId="5" xfId="14" applyNumberFormat="1" applyFont="1" applyBorder="1" applyAlignment="1">
      <alignment horizontal="center" vertical="center"/>
    </xf>
    <xf numFmtId="4" fontId="35" fillId="4" borderId="5" xfId="20" applyNumberFormat="1" applyFont="1" applyFill="1" applyBorder="1" applyAlignment="1">
      <alignment vertical="center"/>
    </xf>
    <xf numFmtId="4" fontId="14" fillId="5" borderId="5" xfId="14" applyNumberFormat="1" applyFont="1" applyFill="1" applyBorder="1" applyAlignment="1">
      <alignment vertical="center"/>
    </xf>
    <xf numFmtId="0" fontId="14" fillId="5" borderId="5" xfId="14" applyNumberFormat="1" applyFont="1" applyFill="1" applyBorder="1" applyAlignment="1">
      <alignment horizontal="center" vertical="center"/>
    </xf>
    <xf numFmtId="0" fontId="25" fillId="0" borderId="5" xfId="20" applyFont="1" applyBorder="1" applyAlignment="1"/>
    <xf numFmtId="4" fontId="25" fillId="0" borderId="5" xfId="20" applyNumberFormat="1" applyFont="1" applyBorder="1" applyAlignment="1">
      <alignment horizontal="right" wrapText="1"/>
    </xf>
    <xf numFmtId="39" fontId="14" fillId="5" borderId="5" xfId="14" applyNumberFormat="1" applyFont="1" applyFill="1" applyBorder="1" applyAlignment="1">
      <alignment vertical="center"/>
    </xf>
    <xf numFmtId="39" fontId="14" fillId="5" borderId="5" xfId="14" applyNumberFormat="1" applyFont="1" applyFill="1" applyBorder="1" applyAlignment="1">
      <alignment horizontal="center" vertical="center"/>
    </xf>
    <xf numFmtId="4" fontId="14" fillId="0" borderId="5" xfId="14" applyNumberFormat="1" applyFont="1" applyFill="1" applyBorder="1" applyAlignment="1">
      <alignment vertical="center"/>
    </xf>
    <xf numFmtId="0" fontId="14" fillId="0" borderId="5" xfId="14" applyNumberFormat="1" applyFont="1" applyFill="1" applyBorder="1" applyAlignment="1">
      <alignment horizontal="center" vertical="center"/>
    </xf>
    <xf numFmtId="0" fontId="25" fillId="0" borderId="5" xfId="20" applyFont="1" applyBorder="1" applyAlignment="1">
      <alignment wrapText="1"/>
    </xf>
    <xf numFmtId="39" fontId="14" fillId="0" borderId="5" xfId="14" applyNumberFormat="1" applyFont="1" applyFill="1" applyBorder="1" applyAlignment="1">
      <alignment vertical="center"/>
    </xf>
    <xf numFmtId="39" fontId="14" fillId="0" borderId="5" xfId="14" applyNumberFormat="1" applyFont="1" applyFill="1" applyBorder="1" applyAlignment="1">
      <alignment horizontal="center" vertical="center"/>
    </xf>
    <xf numFmtId="166" fontId="25" fillId="0" borderId="5" xfId="20" applyNumberFormat="1" applyFont="1" applyBorder="1" applyAlignment="1">
      <alignment horizontal="right" wrapText="1"/>
    </xf>
    <xf numFmtId="0" fontId="25" fillId="0" borderId="5" xfId="20" applyFont="1" applyFill="1" applyBorder="1" applyAlignment="1">
      <alignment wrapText="1"/>
    </xf>
    <xf numFmtId="4" fontId="25" fillId="0" borderId="5" xfId="20" applyNumberFormat="1" applyFont="1" applyBorder="1"/>
    <xf numFmtId="0" fontId="25" fillId="0" borderId="5" xfId="20" applyFont="1" applyFill="1" applyBorder="1" applyAlignment="1">
      <alignment horizontal="center" wrapText="1"/>
    </xf>
    <xf numFmtId="0" fontId="25" fillId="2" borderId="5" xfId="20" applyFont="1" applyFill="1" applyBorder="1" applyAlignment="1">
      <alignment wrapText="1"/>
    </xf>
    <xf numFmtId="4" fontId="25" fillId="2" borderId="5" xfId="20" applyNumberFormat="1" applyFont="1" applyFill="1" applyBorder="1" applyAlignment="1">
      <alignment vertical="center"/>
    </xf>
    <xf numFmtId="0" fontId="25" fillId="2" borderId="5" xfId="20" applyFont="1" applyFill="1" applyBorder="1" applyAlignment="1">
      <alignment horizontal="center" vertical="center" wrapText="1"/>
    </xf>
    <xf numFmtId="0" fontId="25" fillId="2" borderId="5" xfId="20" applyFont="1" applyFill="1" applyBorder="1" applyAlignment="1">
      <alignment horizontal="center"/>
    </xf>
    <xf numFmtId="4" fontId="25" fillId="2" borderId="5" xfId="20" applyNumberFormat="1" applyFont="1" applyFill="1" applyBorder="1" applyAlignment="1">
      <alignment vertical="center" wrapText="1"/>
    </xf>
    <xf numFmtId="4" fontId="25" fillId="2" borderId="5" xfId="20" applyNumberFormat="1" applyFont="1" applyFill="1" applyBorder="1" applyAlignment="1">
      <alignment horizontal="right" vertical="center" wrapText="1"/>
    </xf>
    <xf numFmtId="4" fontId="35" fillId="2" borderId="5" xfId="20" applyNumberFormat="1" applyFont="1" applyFill="1" applyBorder="1" applyAlignment="1">
      <alignment vertical="center"/>
    </xf>
    <xf numFmtId="4" fontId="25" fillId="4" borderId="5" xfId="20" applyNumberFormat="1" applyFont="1" applyFill="1" applyBorder="1" applyAlignment="1">
      <alignment horizontal="right" wrapText="1"/>
    </xf>
    <xf numFmtId="0" fontId="25" fillId="2" borderId="5" xfId="20" applyFont="1" applyFill="1" applyBorder="1" applyAlignment="1">
      <alignment vertical="top" wrapText="1"/>
    </xf>
    <xf numFmtId="4" fontId="25" fillId="2" borderId="5" xfId="20" applyNumberFormat="1" applyFont="1" applyFill="1" applyBorder="1" applyAlignment="1">
      <alignment horizontal="right" vertical="top" wrapText="1"/>
    </xf>
    <xf numFmtId="0" fontId="25" fillId="2" borderId="5" xfId="20" applyFont="1" applyFill="1" applyBorder="1" applyAlignment="1">
      <alignment horizontal="center" vertical="top" wrapText="1"/>
    </xf>
    <xf numFmtId="0" fontId="25" fillId="0" borderId="5" xfId="20" applyFont="1" applyBorder="1" applyAlignment="1">
      <alignment vertical="top" wrapText="1"/>
    </xf>
    <xf numFmtId="0" fontId="25" fillId="0" borderId="5" xfId="20" applyFont="1" applyFill="1" applyBorder="1" applyAlignment="1">
      <alignment vertical="top" wrapText="1"/>
    </xf>
    <xf numFmtId="0" fontId="1" fillId="0" borderId="5" xfId="20" applyBorder="1" applyAlignment="1">
      <alignment horizontal="center"/>
    </xf>
    <xf numFmtId="0" fontId="36" fillId="0" borderId="5" xfId="20" applyFont="1" applyBorder="1" applyAlignment="1">
      <alignment horizontal="center"/>
    </xf>
    <xf numFmtId="4" fontId="35" fillId="2" borderId="5" xfId="20" applyNumberFormat="1" applyFont="1" applyFill="1" applyBorder="1"/>
    <xf numFmtId="0" fontId="35" fillId="2" borderId="5" xfId="20" applyFont="1" applyFill="1" applyBorder="1" applyAlignment="1">
      <alignment horizontal="center"/>
    </xf>
    <xf numFmtId="4" fontId="25" fillId="2" borderId="5" xfId="20" applyNumberFormat="1" applyFont="1" applyFill="1" applyBorder="1" applyAlignment="1">
      <alignment horizontal="right" wrapText="1"/>
    </xf>
    <xf numFmtId="4" fontId="25" fillId="0" borderId="5" xfId="20" applyNumberFormat="1" applyFont="1" applyBorder="1" applyAlignment="1">
      <alignment horizontal="right" vertical="top" wrapText="1"/>
    </xf>
    <xf numFmtId="0" fontId="25" fillId="0" borderId="5" xfId="20" applyFont="1" applyBorder="1" applyAlignment="1">
      <alignment horizontal="center" vertical="center" wrapText="1"/>
    </xf>
    <xf numFmtId="3" fontId="37" fillId="0" borderId="5" xfId="20" applyNumberFormat="1" applyFont="1" applyBorder="1" applyAlignment="1">
      <alignment horizontal="right" wrapText="1"/>
    </xf>
    <xf numFmtId="3" fontId="25" fillId="0" borderId="5" xfId="20" applyNumberFormat="1" applyFont="1" applyBorder="1" applyAlignment="1">
      <alignment horizontal="right" wrapText="1"/>
    </xf>
    <xf numFmtId="166" fontId="37" fillId="0" borderId="5" xfId="20" applyNumberFormat="1" applyFont="1" applyBorder="1" applyAlignment="1">
      <alignment horizontal="center" wrapText="1"/>
    </xf>
    <xf numFmtId="4" fontId="25" fillId="0" borderId="5" xfId="20" applyNumberFormat="1" applyFont="1" applyBorder="1" applyAlignment="1">
      <alignment horizontal="right" vertical="center" wrapText="1"/>
    </xf>
    <xf numFmtId="0" fontId="25" fillId="2" borderId="5" xfId="18" applyFont="1" applyFill="1" applyBorder="1" applyAlignment="1">
      <alignment horizontal="left" vertical="center"/>
    </xf>
    <xf numFmtId="4" fontId="25" fillId="2" borderId="5" xfId="18" applyNumberFormat="1" applyFont="1" applyFill="1" applyBorder="1"/>
    <xf numFmtId="0" fontId="15" fillId="2" borderId="5" xfId="14" applyNumberFormat="1" applyFont="1" applyFill="1" applyBorder="1" applyAlignment="1">
      <alignment horizontal="center" vertical="center"/>
    </xf>
    <xf numFmtId="0" fontId="15" fillId="2" borderId="5" xfId="14" applyNumberFormat="1" applyFont="1" applyFill="1" applyBorder="1" applyAlignment="1">
      <alignment horizontal="left" vertical="center"/>
    </xf>
    <xf numFmtId="4" fontId="15" fillId="2" borderId="5" xfId="14" applyNumberFormat="1" applyFont="1" applyFill="1" applyBorder="1" applyAlignment="1">
      <alignment vertical="center"/>
    </xf>
    <xf numFmtId="39" fontId="15" fillId="2" borderId="5" xfId="14" applyNumberFormat="1" applyFont="1" applyFill="1" applyBorder="1" applyAlignment="1">
      <alignment vertical="center"/>
    </xf>
    <xf numFmtId="4" fontId="15" fillId="2" borderId="5" xfId="14"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pplyAlignment="1">
      <alignment horizontal="center" vertical="top"/>
    </xf>
    <xf numFmtId="0" fontId="32" fillId="0" borderId="5" xfId="0" applyFont="1" applyFill="1" applyBorder="1" applyAlignment="1">
      <alignment vertical="top" wrapText="1"/>
    </xf>
    <xf numFmtId="0" fontId="32" fillId="0" borderId="5" xfId="0" applyFont="1" applyFill="1" applyBorder="1" applyAlignment="1">
      <alignment horizontal="left" vertical="top"/>
    </xf>
    <xf numFmtId="171" fontId="32" fillId="0" borderId="5" xfId="21" applyNumberFormat="1" applyFont="1" applyFill="1" applyBorder="1" applyAlignment="1">
      <alignment horizontal="center" vertical="top"/>
    </xf>
    <xf numFmtId="0" fontId="32" fillId="0" borderId="5" xfId="0" applyFont="1" applyFill="1" applyBorder="1" applyAlignment="1">
      <alignment horizontal="center" vertical="top" wrapText="1"/>
    </xf>
    <xf numFmtId="0" fontId="0" fillId="0" borderId="5" xfId="0" applyFont="1" applyFill="1" applyBorder="1" applyAlignment="1">
      <alignment horizontal="center" vertical="top"/>
    </xf>
    <xf numFmtId="0" fontId="25" fillId="0" borderId="5" xfId="18" applyFont="1" applyBorder="1" applyAlignment="1">
      <alignment horizontal="left" vertical="center" wrapText="1"/>
    </xf>
    <xf numFmtId="0" fontId="0" fillId="0" borderId="5" xfId="0" applyFont="1" applyFill="1" applyBorder="1" applyAlignment="1">
      <alignment horizontal="left" vertical="top"/>
    </xf>
    <xf numFmtId="0" fontId="25" fillId="0" borderId="5" xfId="0" applyFont="1" applyFill="1" applyBorder="1" applyAlignment="1">
      <alignment horizontal="center"/>
    </xf>
    <xf numFmtId="0" fontId="25" fillId="0" borderId="5" xfId="0" applyFont="1" applyFill="1" applyBorder="1" applyAlignment="1">
      <alignment horizontal="center" wrapText="1"/>
    </xf>
    <xf numFmtId="0" fontId="25" fillId="0" borderId="7" xfId="20" applyFont="1" applyBorder="1" applyAlignment="1">
      <alignment horizontal="center" wrapText="1"/>
    </xf>
    <xf numFmtId="0" fontId="0" fillId="0" borderId="5" xfId="0" applyFont="1" applyFill="1" applyBorder="1" applyAlignment="1">
      <alignment horizontal="center" vertical="top" wrapText="1"/>
    </xf>
    <xf numFmtId="0" fontId="25" fillId="0" borderId="5" xfId="20" applyFont="1" applyBorder="1" applyAlignment="1">
      <alignment horizontal="center" vertical="top" wrapText="1"/>
    </xf>
    <xf numFmtId="17" fontId="0" fillId="0" borderId="5" xfId="0" applyNumberFormat="1" applyFont="1" applyFill="1" applyBorder="1" applyAlignment="1">
      <alignment horizontal="center" vertical="top"/>
    </xf>
    <xf numFmtId="0" fontId="0" fillId="2" borderId="5" xfId="0" applyFont="1" applyFill="1" applyBorder="1" applyAlignment="1">
      <alignment horizontal="center" vertical="top"/>
    </xf>
    <xf numFmtId="0" fontId="0" fillId="2" borderId="5" xfId="0" applyFont="1" applyFill="1" applyBorder="1" applyAlignment="1">
      <alignment horizontal="left" vertical="top"/>
    </xf>
    <xf numFmtId="15" fontId="0" fillId="2" borderId="5" xfId="0" applyNumberFormat="1" applyFont="1" applyFill="1" applyBorder="1" applyAlignment="1">
      <alignment horizontal="center" vertical="top"/>
    </xf>
    <xf numFmtId="0" fontId="0" fillId="2" borderId="5" xfId="0" applyFont="1" applyFill="1" applyBorder="1" applyAlignment="1">
      <alignment horizontal="center" vertical="top" wrapText="1"/>
    </xf>
    <xf numFmtId="0" fontId="25" fillId="9" borderId="5" xfId="20" applyFont="1" applyFill="1" applyBorder="1" applyAlignment="1">
      <alignment horizontal="center" wrapText="1"/>
    </xf>
    <xf numFmtId="0" fontId="25" fillId="2" borderId="5" xfId="0" applyFont="1" applyFill="1" applyBorder="1" applyAlignment="1">
      <alignment horizontal="center" vertical="top" wrapText="1"/>
    </xf>
    <xf numFmtId="0" fontId="25" fillId="0" borderId="5" xfId="20" applyFont="1" applyFill="1" applyBorder="1" applyAlignment="1">
      <alignment horizontal="center" vertical="top" wrapText="1"/>
    </xf>
    <xf numFmtId="0" fontId="25" fillId="0" borderId="5" xfId="20" applyFont="1" applyBorder="1" applyAlignment="1">
      <alignment horizontal="center"/>
    </xf>
    <xf numFmtId="0" fontId="0" fillId="2" borderId="5" xfId="0" applyFont="1" applyFill="1" applyBorder="1" applyAlignment="1">
      <alignment vertical="top" wrapText="1"/>
    </xf>
    <xf numFmtId="171" fontId="0" fillId="2" borderId="5" xfId="21" applyNumberFormat="1" applyFont="1" applyFill="1" applyBorder="1" applyAlignment="1">
      <alignment horizontal="center" vertical="top"/>
    </xf>
    <xf numFmtId="0" fontId="32" fillId="2" borderId="5" xfId="0" applyFont="1" applyFill="1" applyBorder="1" applyAlignment="1">
      <alignment horizontal="center" vertical="top"/>
    </xf>
    <xf numFmtId="0" fontId="32" fillId="2" borderId="5" xfId="0" applyFont="1" applyFill="1" applyBorder="1" applyAlignment="1">
      <alignment vertical="top" wrapText="1"/>
    </xf>
    <xf numFmtId="0" fontId="32" fillId="2" borderId="5" xfId="0" applyFont="1" applyFill="1" applyBorder="1" applyAlignment="1">
      <alignment horizontal="left" vertical="top"/>
    </xf>
    <xf numFmtId="171" fontId="32" fillId="2" borderId="5" xfId="21" applyNumberFormat="1" applyFont="1" applyFill="1" applyBorder="1" applyAlignment="1">
      <alignment horizontal="center" vertical="top"/>
    </xf>
    <xf numFmtId="0" fontId="32" fillId="2" borderId="5" xfId="0" applyFont="1" applyFill="1" applyBorder="1" applyAlignment="1">
      <alignment horizontal="center" vertical="top" wrapText="1"/>
    </xf>
    <xf numFmtId="0" fontId="0" fillId="2" borderId="5" xfId="0" applyFont="1" applyFill="1" applyBorder="1" applyAlignment="1">
      <alignment horizontal="left" vertical="top" wrapText="1"/>
    </xf>
    <xf numFmtId="0" fontId="1" fillId="0" borderId="5" xfId="20" applyFont="1" applyBorder="1" applyAlignment="1">
      <alignment horizontal="center"/>
    </xf>
    <xf numFmtId="0" fontId="25" fillId="2" borderId="5" xfId="20" applyFont="1" applyFill="1" applyBorder="1" applyAlignment="1">
      <alignment horizontal="center" wrapText="1"/>
    </xf>
    <xf numFmtId="0" fontId="28" fillId="2" borderId="5" xfId="20" applyFont="1" applyFill="1" applyBorder="1" applyAlignment="1">
      <alignment vertical="top" wrapText="1"/>
    </xf>
    <xf numFmtId="0" fontId="25" fillId="2" borderId="5" xfId="0" applyFont="1" applyFill="1" applyBorder="1" applyAlignment="1">
      <alignment horizontal="left" vertical="top"/>
    </xf>
    <xf numFmtId="0" fontId="25" fillId="2" borderId="5" xfId="0" applyFont="1" applyFill="1" applyBorder="1" applyAlignment="1">
      <alignment horizontal="center" wrapText="1"/>
    </xf>
    <xf numFmtId="0" fontId="28" fillId="2" borderId="5" xfId="0" applyFont="1" applyFill="1" applyBorder="1" applyAlignment="1">
      <alignment horizontal="left" vertical="top"/>
    </xf>
    <xf numFmtId="170" fontId="32" fillId="2" borderId="5" xfId="0" applyNumberFormat="1" applyFont="1" applyFill="1" applyBorder="1" applyAlignment="1">
      <alignment horizontal="center" vertical="top"/>
    </xf>
    <xf numFmtId="170" fontId="32" fillId="0" borderId="5" xfId="0" applyNumberFormat="1" applyFont="1" applyFill="1" applyBorder="1" applyAlignment="1">
      <alignment horizontal="center" vertical="top"/>
    </xf>
    <xf numFmtId="0" fontId="0" fillId="0" borderId="5" xfId="0" applyFont="1" applyFill="1" applyBorder="1" applyAlignment="1">
      <alignment vertical="top" wrapText="1"/>
    </xf>
    <xf numFmtId="170" fontId="0" fillId="0" borderId="5" xfId="0" applyNumberFormat="1" applyFont="1" applyFill="1" applyBorder="1" applyAlignment="1">
      <alignment horizontal="center" vertical="top"/>
    </xf>
    <xf numFmtId="168" fontId="32" fillId="0" borderId="5" xfId="0" applyNumberFormat="1" applyFont="1" applyFill="1" applyBorder="1" applyAlignment="1">
      <alignment horizontal="center" vertical="top"/>
    </xf>
    <xf numFmtId="0" fontId="0" fillId="0" borderId="0" xfId="0" applyFont="1" applyFill="1" applyAlignment="1">
      <alignment vertical="top"/>
    </xf>
    <xf numFmtId="0" fontId="0" fillId="0" borderId="0" xfId="0" applyFont="1"/>
    <xf numFmtId="170" fontId="33" fillId="0" borderId="0" xfId="0" applyNumberFormat="1" applyFont="1" applyFill="1" applyAlignment="1">
      <alignment vertical="top"/>
    </xf>
    <xf numFmtId="170" fontId="0" fillId="0" borderId="0" xfId="0" applyNumberFormat="1" applyFont="1" applyFill="1" applyAlignment="1">
      <alignment vertical="top"/>
    </xf>
    <xf numFmtId="0" fontId="0" fillId="0" borderId="0" xfId="0" applyFont="1" applyFill="1" applyAlignment="1">
      <alignment horizontal="left" vertical="top"/>
    </xf>
    <xf numFmtId="0" fontId="0" fillId="0" borderId="0" xfId="0" applyFont="1" applyFill="1" applyAlignment="1">
      <alignment vertical="top" wrapText="1"/>
    </xf>
    <xf numFmtId="171" fontId="0" fillId="0" borderId="0" xfId="0" applyNumberFormat="1" applyFont="1" applyFill="1" applyAlignment="1">
      <alignment vertical="top"/>
    </xf>
    <xf numFmtId="170" fontId="0" fillId="0" borderId="0" xfId="0" applyNumberFormat="1" applyFont="1" applyFill="1" applyAlignment="1">
      <alignment vertical="top" wrapText="1"/>
    </xf>
    <xf numFmtId="170" fontId="32" fillId="0" borderId="0" xfId="0" applyNumberFormat="1" applyFont="1" applyFill="1" applyAlignment="1">
      <alignment vertical="top"/>
    </xf>
    <xf numFmtId="0" fontId="3" fillId="0" borderId="0" xfId="0" applyFont="1" applyAlignment="1">
      <alignment horizontal="left" vertical="center"/>
    </xf>
    <xf numFmtId="168" fontId="10" fillId="2" borderId="0" xfId="1" applyNumberFormat="1" applyFont="1" applyFill="1" applyAlignment="1">
      <alignment horizontal="right" vertical="top"/>
    </xf>
    <xf numFmtId="169" fontId="10" fillId="2" borderId="38" xfId="3" applyNumberFormat="1" applyFont="1" applyFill="1" applyBorder="1" applyAlignment="1">
      <alignment horizontal="right" vertical="top"/>
    </xf>
    <xf numFmtId="169" fontId="6" fillId="2" borderId="5" xfId="3" applyNumberFormat="1" applyFont="1" applyFill="1" applyBorder="1" applyAlignment="1">
      <alignment horizontal="right" vertical="center"/>
    </xf>
    <xf numFmtId="0" fontId="38" fillId="2" borderId="0" xfId="11" applyFont="1" applyFill="1"/>
    <xf numFmtId="0" fontId="7" fillId="2" borderId="0" xfId="10" applyFont="1" applyFill="1" applyAlignment="1">
      <alignment vertical="center"/>
    </xf>
    <xf numFmtId="0" fontId="3" fillId="0" borderId="0" xfId="0" applyFont="1" applyAlignment="1">
      <alignment horizontal="center" wrapText="1"/>
    </xf>
    <xf numFmtId="0" fontId="19" fillId="0" borderId="0" xfId="0" applyFont="1" applyAlignment="1">
      <alignment horizontal="center" vertical="center" wrapText="1"/>
    </xf>
    <xf numFmtId="0" fontId="3" fillId="0" borderId="0" xfId="0" applyFont="1" applyAlignment="1">
      <alignment horizontal="left"/>
    </xf>
    <xf numFmtId="0" fontId="7" fillId="0" borderId="0"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5" fillId="2" borderId="0" xfId="0" applyFont="1" applyFill="1" applyBorder="1" applyAlignment="1">
      <alignment horizontal="left" vertical="center" wrapText="1"/>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3" fillId="2" borderId="0" xfId="0" applyFont="1" applyFill="1" applyAlignment="1">
      <alignment horizontal="left" vertical="top" wrapText="1"/>
    </xf>
    <xf numFmtId="167" fontId="3" fillId="0" borderId="1" xfId="1" applyNumberFormat="1" applyFont="1" applyFill="1" applyBorder="1" applyAlignment="1">
      <alignment horizontal="center" vertical="top" wrapText="1"/>
    </xf>
    <xf numFmtId="167" fontId="3" fillId="0" borderId="2" xfId="1"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0" xfId="0" applyFont="1" applyAlignment="1">
      <alignment horizontal="left" vertical="top" wrapText="1"/>
    </xf>
    <xf numFmtId="0" fontId="26" fillId="2" borderId="5"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 borderId="35" xfId="0" applyFont="1" applyFill="1" applyBorder="1" applyAlignment="1">
      <alignment horizontal="center" vertical="center"/>
    </xf>
    <xf numFmtId="0" fontId="26" fillId="2" borderId="3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5" xfId="0" applyFont="1" applyFill="1" applyBorder="1" applyAlignment="1">
      <alignment horizontal="left" vertical="center" wrapText="1"/>
    </xf>
    <xf numFmtId="0" fontId="28" fillId="2" borderId="2"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6" fillId="2" borderId="6"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6"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5" xfId="0" applyFont="1" applyFill="1" applyBorder="1" applyAlignment="1" applyProtection="1">
      <alignment horizontal="center" vertical="top" wrapText="1"/>
      <protection locked="0"/>
    </xf>
    <xf numFmtId="0" fontId="24" fillId="2" borderId="3" xfId="0" applyFont="1" applyFill="1" applyBorder="1" applyAlignment="1">
      <alignment horizontal="center" vertical="center" wrapText="1"/>
    </xf>
    <xf numFmtId="0" fontId="26" fillId="2" borderId="5"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center" vertical="top" wrapText="1"/>
    </xf>
    <xf numFmtId="0" fontId="3" fillId="0" borderId="5" xfId="0" applyFont="1" applyBorder="1" applyAlignment="1">
      <alignment horizontal="left" vertical="top"/>
    </xf>
    <xf numFmtId="0" fontId="3" fillId="0" borderId="5" xfId="0" applyFont="1" applyBorder="1" applyAlignment="1">
      <alignment horizontal="center" vertical="top"/>
    </xf>
    <xf numFmtId="0" fontId="3" fillId="0" borderId="5" xfId="0" applyFont="1" applyBorder="1" applyAlignment="1">
      <alignment horizontal="left" vertical="top" wrapText="1"/>
    </xf>
    <xf numFmtId="4" fontId="15" fillId="6" borderId="21" xfId="14" applyNumberFormat="1" applyFont="1" applyFill="1" applyBorder="1" applyAlignment="1">
      <alignment horizontal="center" vertical="center"/>
    </xf>
    <xf numFmtId="4" fontId="15" fillId="6" borderId="22" xfId="14" applyNumberFormat="1" applyFont="1" applyFill="1" applyBorder="1" applyAlignment="1">
      <alignment horizontal="center" vertical="center"/>
    </xf>
    <xf numFmtId="0" fontId="15" fillId="0" borderId="0" xfId="14" applyNumberFormat="1" applyFont="1" applyFill="1" applyBorder="1" applyAlignment="1">
      <alignment horizontal="center" vertical="center"/>
    </xf>
    <xf numFmtId="39" fontId="14" fillId="5" borderId="5" xfId="14" applyNumberFormat="1" applyFont="1" applyFill="1" applyBorder="1" applyAlignment="1">
      <alignment horizontal="center" vertical="center"/>
    </xf>
    <xf numFmtId="39" fontId="14" fillId="0" borderId="5" xfId="14" applyNumberFormat="1" applyFont="1" applyFill="1" applyBorder="1" applyAlignment="1">
      <alignment horizontal="center" vertical="center"/>
    </xf>
    <xf numFmtId="4" fontId="15" fillId="4" borderId="5" xfId="14" applyNumberFormat="1" applyFont="1" applyFill="1" applyBorder="1" applyAlignment="1">
      <alignment horizontal="center" vertical="center"/>
    </xf>
    <xf numFmtId="4" fontId="15" fillId="2" borderId="6" xfId="14" applyNumberFormat="1" applyFont="1" applyFill="1" applyBorder="1" applyAlignment="1">
      <alignment horizontal="center" vertical="center"/>
    </xf>
    <xf numFmtId="4" fontId="15" fillId="2" borderId="3" xfId="14" applyNumberFormat="1" applyFont="1" applyFill="1" applyBorder="1" applyAlignment="1">
      <alignment horizontal="center" vertical="center"/>
    </xf>
    <xf numFmtId="39" fontId="15" fillId="6" borderId="21" xfId="14" applyNumberFormat="1" applyFont="1" applyFill="1" applyBorder="1" applyAlignment="1">
      <alignment horizontal="center" vertical="center"/>
    </xf>
    <xf numFmtId="39" fontId="15" fillId="6" borderId="22" xfId="14" applyNumberFormat="1" applyFont="1" applyFill="1" applyBorder="1" applyAlignment="1">
      <alignment horizontal="center" vertical="center"/>
    </xf>
    <xf numFmtId="39" fontId="14" fillId="5" borderId="6" xfId="14" applyNumberFormat="1" applyFont="1" applyFill="1" applyBorder="1" applyAlignment="1">
      <alignment horizontal="center" vertical="center"/>
    </xf>
    <xf numFmtId="39" fontId="14" fillId="5" borderId="3" xfId="14" applyNumberFormat="1" applyFont="1" applyFill="1" applyBorder="1" applyAlignment="1">
      <alignment horizontal="center" vertical="center"/>
    </xf>
    <xf numFmtId="0" fontId="34" fillId="0" borderId="5" xfId="18" applyFont="1" applyBorder="1" applyAlignment="1">
      <alignment horizontal="center" vertical="center" wrapText="1"/>
    </xf>
    <xf numFmtId="4" fontId="14" fillId="0" borderId="5" xfId="14" applyNumberFormat="1" applyFont="1" applyBorder="1" applyAlignment="1">
      <alignment horizontal="center" vertical="center"/>
    </xf>
    <xf numFmtId="49" fontId="14" fillId="3" borderId="23" xfId="14" quotePrefix="1" applyNumberFormat="1" applyFont="1" applyFill="1" applyBorder="1" applyAlignment="1">
      <alignment horizontal="center" vertical="center" wrapText="1"/>
    </xf>
    <xf numFmtId="49" fontId="14" fillId="3" borderId="24" xfId="14" quotePrefix="1" applyNumberFormat="1" applyFont="1" applyFill="1" applyBorder="1" applyAlignment="1">
      <alignment horizontal="center" vertical="center" wrapText="1"/>
    </xf>
    <xf numFmtId="49" fontId="14" fillId="3" borderId="23" xfId="14" quotePrefix="1" applyNumberFormat="1" applyFont="1" applyFill="1" applyBorder="1" applyAlignment="1">
      <alignment horizontal="center" vertical="center"/>
    </xf>
    <xf numFmtId="49" fontId="14" fillId="3" borderId="24" xfId="14" quotePrefix="1" applyNumberFormat="1" applyFont="1" applyFill="1" applyBorder="1" applyAlignment="1">
      <alignment horizontal="center" vertical="center"/>
    </xf>
    <xf numFmtId="4" fontId="15" fillId="0" borderId="0" xfId="14" applyNumberFormat="1" applyFont="1" applyBorder="1" applyAlignment="1">
      <alignment horizontal="center" vertical="center"/>
    </xf>
    <xf numFmtId="4" fontId="15" fillId="3" borderId="5" xfId="14" applyNumberFormat="1" applyFont="1" applyFill="1" applyBorder="1" applyAlignment="1">
      <alignment horizontal="center" vertical="center"/>
    </xf>
    <xf numFmtId="4" fontId="15" fillId="3" borderId="23" xfId="14" applyNumberFormat="1" applyFont="1" applyFill="1" applyBorder="1" applyAlignment="1">
      <alignment horizontal="center" vertical="center" wrapText="1"/>
    </xf>
    <xf numFmtId="4" fontId="15" fillId="3" borderId="24" xfId="14" applyNumberFormat="1" applyFont="1" applyFill="1" applyBorder="1" applyAlignment="1">
      <alignment horizontal="center" vertical="center" wrapText="1"/>
    </xf>
    <xf numFmtId="4" fontId="15" fillId="3" borderId="21" xfId="14" applyNumberFormat="1" applyFont="1" applyFill="1" applyBorder="1" applyAlignment="1">
      <alignment horizontal="center" vertical="center" wrapText="1"/>
    </xf>
    <xf numFmtId="4" fontId="15" fillId="3" borderId="22" xfId="14" applyNumberFormat="1" applyFont="1" applyFill="1" applyBorder="1" applyAlignment="1">
      <alignment horizontal="center" vertical="center" wrapText="1"/>
    </xf>
    <xf numFmtId="39" fontId="15" fillId="3" borderId="5" xfId="14" applyNumberFormat="1" applyFont="1" applyFill="1" applyBorder="1" applyAlignment="1">
      <alignment horizontal="center" vertical="center" wrapText="1"/>
    </xf>
    <xf numFmtId="0" fontId="15" fillId="3" borderId="8" xfId="14" applyNumberFormat="1" applyFont="1" applyFill="1" applyBorder="1" applyAlignment="1">
      <alignment horizontal="center" vertical="center" wrapText="1"/>
    </xf>
    <xf numFmtId="0" fontId="15" fillId="3" borderId="7" xfId="14" applyNumberFormat="1" applyFont="1" applyFill="1" applyBorder="1" applyAlignment="1">
      <alignment horizontal="center" vertical="center" wrapText="1"/>
    </xf>
    <xf numFmtId="39" fontId="15" fillId="3" borderId="5" xfId="14" applyNumberFormat="1" applyFont="1" applyFill="1" applyBorder="1" applyAlignment="1">
      <alignment horizontal="center" vertical="center"/>
    </xf>
    <xf numFmtId="39" fontId="15" fillId="3" borderId="8" xfId="14" applyNumberFormat="1" applyFont="1" applyFill="1" applyBorder="1" applyAlignment="1">
      <alignment horizontal="center" vertical="center" wrapText="1"/>
    </xf>
    <xf numFmtId="39" fontId="15" fillId="3" borderId="7" xfId="14" applyNumberFormat="1" applyFont="1" applyFill="1" applyBorder="1" applyAlignment="1">
      <alignment horizontal="center" vertical="center" wrapText="1"/>
    </xf>
    <xf numFmtId="4" fontId="15" fillId="3" borderId="5" xfId="14"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0" fontId="11" fillId="0" borderId="0" xfId="0" applyFont="1" applyFill="1" applyAlignment="1">
      <alignment horizontal="center" vertical="top" wrapText="1"/>
    </xf>
    <xf numFmtId="0" fontId="32" fillId="0" borderId="5" xfId="0" applyFont="1" applyFill="1" applyBorder="1" applyAlignment="1">
      <alignment horizontal="center" vertical="top"/>
    </xf>
    <xf numFmtId="0" fontId="32" fillId="0" borderId="5" xfId="0" applyFont="1" applyFill="1" applyBorder="1" applyAlignment="1">
      <alignment horizontal="center" vertical="top" wrapText="1"/>
    </xf>
    <xf numFmtId="170" fontId="32" fillId="0" borderId="5" xfId="0" applyNumberFormat="1" applyFont="1" applyFill="1" applyBorder="1" applyAlignment="1">
      <alignment horizontal="center" vertical="center" wrapText="1"/>
    </xf>
  </cellXfs>
  <cellStyles count="22">
    <cellStyle name="Comma" xfId="16" builtinId="3"/>
    <cellStyle name="Comma [0]" xfId="1" builtinId="6"/>
    <cellStyle name="Comma [0] 2" xfId="4" xr:uid="{00000000-0005-0000-0000-000002000000}"/>
    <cellStyle name="Comma [0] 2 2" xfId="12" xr:uid="{00000000-0005-0000-0000-000003000000}"/>
    <cellStyle name="Comma [0] 3" xfId="7" xr:uid="{00000000-0005-0000-0000-000004000000}"/>
    <cellStyle name="Comma [0] 4" xfId="13" xr:uid="{00000000-0005-0000-0000-000005000000}"/>
    <cellStyle name="Comma 2" xfId="2" xr:uid="{00000000-0005-0000-0000-000006000000}"/>
    <cellStyle name="Comma 2 2" xfId="14" xr:uid="{00000000-0005-0000-0000-000007000000}"/>
    <cellStyle name="Comma 3" xfId="19" xr:uid="{00000000-0005-0000-0000-000008000000}"/>
    <cellStyle name="Currency [0]" xfId="3" builtinId="7"/>
    <cellStyle name="Currency [0] 2" xfId="15" xr:uid="{00000000-0005-0000-0000-00000A000000}"/>
    <cellStyle name="Currency 3" xfId="21" xr:uid="{00000000-0005-0000-0000-00000B000000}"/>
    <cellStyle name="Normal" xfId="0" builtinId="0"/>
    <cellStyle name="Normal 2" xfId="5" xr:uid="{00000000-0005-0000-0000-00000D000000}"/>
    <cellStyle name="Normal 2 2" xfId="11" xr:uid="{00000000-0005-0000-0000-00000E000000}"/>
    <cellStyle name="Normal 3" xfId="6" xr:uid="{00000000-0005-0000-0000-00000F000000}"/>
    <cellStyle name="Normal 4" xfId="8" xr:uid="{00000000-0005-0000-0000-000010000000}"/>
    <cellStyle name="Normal 5" xfId="9" xr:uid="{00000000-0005-0000-0000-000011000000}"/>
    <cellStyle name="Normal 6" xfId="10" xr:uid="{00000000-0005-0000-0000-000012000000}"/>
    <cellStyle name="Normal 7" xfId="18" xr:uid="{00000000-0005-0000-0000-000013000000}"/>
    <cellStyle name="Normal 8 2" xfId="20" xr:uid="{00000000-0005-0000-0000-000014000000}"/>
    <cellStyle name="Percent" xfId="1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45"/>
  <sheetViews>
    <sheetView tabSelected="1" view="pageBreakPreview" topLeftCell="A22" zoomScaleNormal="100" zoomScaleSheetLayoutView="100" workbookViewId="0">
      <selection sqref="A1:F42"/>
    </sheetView>
  </sheetViews>
  <sheetFormatPr defaultRowHeight="15.75" x14ac:dyDescent="0.25"/>
  <cols>
    <col min="1" max="1" width="3.5703125" style="23" customWidth="1"/>
    <col min="2" max="2" width="3.85546875" style="17" customWidth="1"/>
    <col min="3" max="3" width="6.42578125" style="20" customWidth="1"/>
    <col min="4" max="4" width="36.42578125" style="17" customWidth="1"/>
    <col min="5" max="5" width="63.140625" style="17" customWidth="1"/>
    <col min="6" max="6" width="15.5703125" style="23" customWidth="1"/>
    <col min="7" max="7" width="9.140625" style="17"/>
    <col min="8" max="8" width="3.5703125" style="17" customWidth="1"/>
    <col min="9" max="16384" width="9.140625" style="17"/>
  </cols>
  <sheetData>
    <row r="1" spans="1:13" x14ac:dyDescent="0.25">
      <c r="E1" s="17" t="s">
        <v>0</v>
      </c>
    </row>
    <row r="2" spans="1:13" x14ac:dyDescent="0.25">
      <c r="E2" s="17" t="s">
        <v>302</v>
      </c>
    </row>
    <row r="3" spans="1:13" x14ac:dyDescent="0.25">
      <c r="E3" s="17" t="s">
        <v>306</v>
      </c>
    </row>
    <row r="4" spans="1:13" x14ac:dyDescent="0.25">
      <c r="E4" s="17" t="s">
        <v>1</v>
      </c>
    </row>
    <row r="5" spans="1:13" x14ac:dyDescent="0.25">
      <c r="E5" s="17" t="s">
        <v>241</v>
      </c>
    </row>
    <row r="6" spans="1:13" ht="15" customHeight="1" x14ac:dyDescent="0.25">
      <c r="B6" s="18"/>
      <c r="C6" s="24"/>
      <c r="E6" s="18" t="s">
        <v>279</v>
      </c>
      <c r="F6" s="22"/>
      <c r="G6" s="18"/>
      <c r="H6" s="18"/>
      <c r="I6" s="18"/>
      <c r="J6" s="18"/>
      <c r="K6" s="18"/>
      <c r="L6" s="18"/>
      <c r="M6" s="18"/>
    </row>
    <row r="7" spans="1:13" x14ac:dyDescent="0.25">
      <c r="B7" s="19"/>
      <c r="E7" s="19" t="s">
        <v>305</v>
      </c>
      <c r="G7" s="19"/>
      <c r="H7" s="19"/>
      <c r="I7" s="19"/>
      <c r="J7" s="19"/>
      <c r="K7" s="19"/>
      <c r="L7" s="19"/>
      <c r="M7" s="19"/>
    </row>
    <row r="8" spans="1:13" x14ac:dyDescent="0.25">
      <c r="M8" s="20"/>
    </row>
    <row r="9" spans="1:13" ht="18" customHeight="1" x14ac:dyDescent="0.25">
      <c r="A9" s="420" t="s">
        <v>600</v>
      </c>
      <c r="B9" s="420"/>
      <c r="C9" s="420"/>
      <c r="D9" s="420"/>
      <c r="E9" s="420"/>
      <c r="F9" s="420"/>
      <c r="G9" s="21"/>
      <c r="H9" s="21"/>
      <c r="I9" s="21"/>
      <c r="J9" s="21"/>
      <c r="K9" s="21"/>
      <c r="L9" s="21"/>
      <c r="M9" s="21"/>
    </row>
    <row r="10" spans="1:13" ht="18" customHeight="1" x14ac:dyDescent="0.25">
      <c r="A10" s="420" t="s">
        <v>2</v>
      </c>
      <c r="B10" s="420"/>
      <c r="C10" s="420"/>
      <c r="D10" s="420"/>
      <c r="E10" s="420"/>
      <c r="F10" s="420"/>
      <c r="G10" s="21"/>
      <c r="H10" s="21"/>
      <c r="I10" s="21"/>
      <c r="J10" s="21"/>
      <c r="K10" s="21"/>
      <c r="L10" s="21"/>
      <c r="M10" s="21"/>
    </row>
    <row r="11" spans="1:13" ht="18" customHeight="1" x14ac:dyDescent="0.25">
      <c r="A11" s="420" t="s">
        <v>336</v>
      </c>
      <c r="B11" s="420"/>
      <c r="C11" s="420"/>
      <c r="D11" s="420"/>
      <c r="E11" s="420"/>
      <c r="F11" s="420"/>
      <c r="G11" s="21"/>
      <c r="H11" s="21"/>
      <c r="I11" s="21"/>
      <c r="J11" s="21"/>
      <c r="K11" s="21"/>
      <c r="L11" s="21"/>
      <c r="M11" s="21"/>
    </row>
    <row r="12" spans="1:13" ht="18" customHeight="1" x14ac:dyDescent="0.25">
      <c r="M12" s="20"/>
    </row>
    <row r="13" spans="1:13" ht="18" customHeight="1" x14ac:dyDescent="0.25">
      <c r="A13" s="419" t="s">
        <v>3</v>
      </c>
      <c r="B13" s="419"/>
      <c r="C13" s="419"/>
      <c r="D13" s="419"/>
      <c r="E13" s="419"/>
      <c r="F13" s="419"/>
      <c r="G13" s="18"/>
      <c r="H13" s="18"/>
      <c r="I13" s="18"/>
      <c r="J13" s="18"/>
      <c r="K13" s="18"/>
      <c r="L13" s="18"/>
      <c r="M13" s="18"/>
    </row>
    <row r="14" spans="1:13" s="33" customFormat="1" ht="19.5" customHeight="1" x14ac:dyDescent="0.25">
      <c r="A14" s="37"/>
      <c r="B14" s="21"/>
      <c r="C14" s="34"/>
      <c r="D14" s="21"/>
      <c r="F14" s="35" t="s">
        <v>4</v>
      </c>
      <c r="G14" s="21"/>
      <c r="H14" s="21"/>
      <c r="I14" s="21"/>
      <c r="J14" s="21"/>
      <c r="K14" s="21"/>
      <c r="L14" s="21"/>
      <c r="M14" s="21"/>
    </row>
    <row r="15" spans="1:13" s="33" customFormat="1" ht="19.5" customHeight="1" x14ac:dyDescent="0.25">
      <c r="A15" s="37" t="s">
        <v>5</v>
      </c>
      <c r="B15" s="33" t="s">
        <v>6</v>
      </c>
      <c r="C15" s="36"/>
      <c r="F15" s="37">
        <v>9</v>
      </c>
    </row>
    <row r="16" spans="1:13" s="33" customFormat="1" ht="19.5" customHeight="1" x14ac:dyDescent="0.25">
      <c r="A16" s="37" t="s">
        <v>7</v>
      </c>
      <c r="B16" s="33" t="s">
        <v>8</v>
      </c>
      <c r="C16" s="36"/>
      <c r="F16" s="37">
        <v>10</v>
      </c>
    </row>
    <row r="17" spans="1:6" s="33" customFormat="1" ht="19.5" customHeight="1" x14ac:dyDescent="0.25">
      <c r="A17" s="37"/>
      <c r="B17" s="33" t="s">
        <v>9</v>
      </c>
      <c r="C17" s="38" t="s">
        <v>10</v>
      </c>
      <c r="F17" s="37">
        <v>10</v>
      </c>
    </row>
    <row r="18" spans="1:6" s="33" customFormat="1" ht="19.5" customHeight="1" x14ac:dyDescent="0.25">
      <c r="A18" s="37"/>
      <c r="B18" s="33" t="s">
        <v>11</v>
      </c>
      <c r="C18" s="38" t="s">
        <v>12</v>
      </c>
      <c r="F18" s="37">
        <v>10</v>
      </c>
    </row>
    <row r="19" spans="1:6" s="33" customFormat="1" ht="19.5" customHeight="1" x14ac:dyDescent="0.25">
      <c r="A19" s="37"/>
      <c r="B19" s="33" t="s">
        <v>13</v>
      </c>
      <c r="C19" s="38" t="s">
        <v>14</v>
      </c>
      <c r="F19" s="37">
        <v>10</v>
      </c>
    </row>
    <row r="20" spans="1:6" s="33" customFormat="1" ht="19.5" customHeight="1" x14ac:dyDescent="0.25">
      <c r="A20" s="37"/>
      <c r="C20" s="37" t="s">
        <v>15</v>
      </c>
      <c r="D20" s="33" t="s">
        <v>16</v>
      </c>
      <c r="F20" s="37">
        <v>10</v>
      </c>
    </row>
    <row r="21" spans="1:6" s="33" customFormat="1" ht="19.5" customHeight="1" x14ac:dyDescent="0.25">
      <c r="A21" s="37"/>
      <c r="C21" s="37" t="s">
        <v>17</v>
      </c>
      <c r="D21" s="33" t="s">
        <v>18</v>
      </c>
      <c r="F21" s="37">
        <v>10</v>
      </c>
    </row>
    <row r="22" spans="1:6" s="33" customFormat="1" ht="19.5" customHeight="1" x14ac:dyDescent="0.25">
      <c r="A22" s="37"/>
      <c r="C22" s="37" t="s">
        <v>19</v>
      </c>
      <c r="D22" s="33" t="s">
        <v>20</v>
      </c>
      <c r="F22" s="37">
        <v>10</v>
      </c>
    </row>
    <row r="23" spans="1:6" s="33" customFormat="1" ht="19.5" customHeight="1" x14ac:dyDescent="0.25">
      <c r="A23" s="37"/>
      <c r="C23" s="37" t="s">
        <v>21</v>
      </c>
      <c r="D23" s="33" t="s">
        <v>22</v>
      </c>
      <c r="F23" s="37">
        <v>10</v>
      </c>
    </row>
    <row r="24" spans="1:6" s="33" customFormat="1" ht="19.5" customHeight="1" x14ac:dyDescent="0.25">
      <c r="A24" s="37"/>
      <c r="C24" s="37" t="s">
        <v>84</v>
      </c>
      <c r="D24" s="33" t="s">
        <v>23</v>
      </c>
      <c r="F24" s="37">
        <v>10</v>
      </c>
    </row>
    <row r="25" spans="1:6" s="33" customFormat="1" ht="19.5" customHeight="1" x14ac:dyDescent="0.25">
      <c r="A25" s="37"/>
      <c r="C25" s="37" t="s">
        <v>85</v>
      </c>
      <c r="D25" s="33" t="s">
        <v>24</v>
      </c>
      <c r="F25" s="37">
        <v>10</v>
      </c>
    </row>
    <row r="26" spans="1:6" s="33" customFormat="1" ht="19.5" customHeight="1" x14ac:dyDescent="0.25">
      <c r="A26" s="37"/>
      <c r="C26" s="37" t="s">
        <v>171</v>
      </c>
      <c r="D26" s="33" t="s">
        <v>25</v>
      </c>
      <c r="F26" s="37">
        <v>11</v>
      </c>
    </row>
    <row r="27" spans="1:6" s="33" customFormat="1" ht="19.5" customHeight="1" x14ac:dyDescent="0.25">
      <c r="A27" s="37"/>
      <c r="C27" s="37" t="s">
        <v>90</v>
      </c>
      <c r="D27" s="33" t="s">
        <v>26</v>
      </c>
      <c r="F27" s="37">
        <v>11</v>
      </c>
    </row>
    <row r="28" spans="1:6" s="33" customFormat="1" ht="19.5" customHeight="1" x14ac:dyDescent="0.25">
      <c r="A28" s="37"/>
      <c r="C28" s="37" t="s">
        <v>99</v>
      </c>
      <c r="D28" s="33" t="s">
        <v>27</v>
      </c>
      <c r="F28" s="37">
        <v>11</v>
      </c>
    </row>
    <row r="29" spans="1:6" s="33" customFormat="1" ht="19.5" customHeight="1" x14ac:dyDescent="0.25">
      <c r="A29" s="37"/>
      <c r="C29" s="37" t="s">
        <v>105</v>
      </c>
      <c r="D29" s="33" t="s">
        <v>28</v>
      </c>
      <c r="F29" s="37">
        <v>11</v>
      </c>
    </row>
    <row r="30" spans="1:6" s="33" customFormat="1" ht="19.5" customHeight="1" x14ac:dyDescent="0.25">
      <c r="A30" s="37"/>
      <c r="C30" s="37" t="s">
        <v>108</v>
      </c>
      <c r="D30" s="33" t="s">
        <v>29</v>
      </c>
      <c r="F30" s="37">
        <v>11</v>
      </c>
    </row>
    <row r="31" spans="1:6" s="33" customFormat="1" ht="19.5" customHeight="1" x14ac:dyDescent="0.25">
      <c r="A31" s="37"/>
      <c r="C31" s="37" t="s">
        <v>111</v>
      </c>
      <c r="D31" s="33" t="s">
        <v>30</v>
      </c>
      <c r="F31" s="37">
        <v>11</v>
      </c>
    </row>
    <row r="32" spans="1:6" s="33" customFormat="1" ht="19.5" customHeight="1" x14ac:dyDescent="0.25">
      <c r="A32" s="37"/>
      <c r="C32" s="37" t="s">
        <v>172</v>
      </c>
      <c r="D32" s="33" t="s">
        <v>31</v>
      </c>
      <c r="F32" s="37">
        <v>11</v>
      </c>
    </row>
    <row r="33" spans="1:6" s="33" customFormat="1" ht="19.5" customHeight="1" x14ac:dyDescent="0.25">
      <c r="A33" s="37"/>
      <c r="C33" s="37" t="s">
        <v>173</v>
      </c>
      <c r="D33" s="33" t="s">
        <v>32</v>
      </c>
      <c r="F33" s="37">
        <v>11</v>
      </c>
    </row>
    <row r="34" spans="1:6" s="33" customFormat="1" ht="19.5" customHeight="1" x14ac:dyDescent="0.25">
      <c r="A34" s="37"/>
      <c r="C34" s="37" t="s">
        <v>135</v>
      </c>
      <c r="D34" s="33" t="s">
        <v>33</v>
      </c>
      <c r="F34" s="37">
        <v>12</v>
      </c>
    </row>
    <row r="35" spans="1:6" s="33" customFormat="1" ht="19.5" customHeight="1" x14ac:dyDescent="0.25">
      <c r="A35" s="37"/>
      <c r="C35" s="37" t="s">
        <v>155</v>
      </c>
      <c r="D35" s="33" t="s">
        <v>34</v>
      </c>
      <c r="F35" s="37">
        <v>12</v>
      </c>
    </row>
    <row r="36" spans="1:6" s="33" customFormat="1" ht="19.5" customHeight="1" x14ac:dyDescent="0.25">
      <c r="A36" s="37"/>
      <c r="C36" s="37" t="s">
        <v>158</v>
      </c>
      <c r="D36" s="33" t="s">
        <v>35</v>
      </c>
      <c r="F36" s="37">
        <v>13</v>
      </c>
    </row>
    <row r="37" spans="1:6" s="33" customFormat="1" ht="19.5" customHeight="1" x14ac:dyDescent="0.25">
      <c r="A37" s="37"/>
      <c r="C37" s="37" t="s">
        <v>163</v>
      </c>
      <c r="D37" s="33" t="s">
        <v>36</v>
      </c>
      <c r="F37" s="37">
        <v>13</v>
      </c>
    </row>
    <row r="38" spans="1:6" s="33" customFormat="1" ht="19.5" customHeight="1" x14ac:dyDescent="0.25">
      <c r="A38" s="37"/>
      <c r="C38" s="36"/>
      <c r="F38" s="37"/>
    </row>
    <row r="39" spans="1:6" s="33" customFormat="1" ht="19.5" customHeight="1" x14ac:dyDescent="0.25">
      <c r="A39" s="37" t="s">
        <v>208</v>
      </c>
      <c r="B39" s="33" t="s">
        <v>37</v>
      </c>
      <c r="C39" s="36"/>
      <c r="F39" s="37"/>
    </row>
    <row r="40" spans="1:6" s="33" customFormat="1" ht="19.5" customHeight="1" x14ac:dyDescent="0.25">
      <c r="A40" s="37"/>
      <c r="C40" s="413" t="s">
        <v>610</v>
      </c>
      <c r="F40" s="37"/>
    </row>
    <row r="41" spans="1:6" s="33" customFormat="1" ht="19.5" customHeight="1" x14ac:dyDescent="0.25">
      <c r="A41" s="37"/>
      <c r="C41" s="413" t="s">
        <v>612</v>
      </c>
      <c r="F41" s="37"/>
    </row>
    <row r="42" spans="1:6" s="33" customFormat="1" ht="19.5" customHeight="1" x14ac:dyDescent="0.25">
      <c r="A42" s="37"/>
      <c r="C42" s="38" t="s">
        <v>611</v>
      </c>
      <c r="F42" s="37"/>
    </row>
    <row r="43" spans="1:6" s="33" customFormat="1" ht="19.5" customHeight="1" x14ac:dyDescent="0.25">
      <c r="A43" s="37"/>
      <c r="C43" s="38"/>
      <c r="F43" s="37"/>
    </row>
    <row r="44" spans="1:6" s="33" customFormat="1" ht="19.5" customHeight="1" x14ac:dyDescent="0.25">
      <c r="A44" s="37"/>
      <c r="C44" s="38"/>
      <c r="F44" s="37"/>
    </row>
    <row r="45" spans="1:6" x14ac:dyDescent="0.25">
      <c r="C45" s="421"/>
      <c r="D45" s="421"/>
      <c r="E45" s="421"/>
      <c r="F45" s="421"/>
    </row>
  </sheetData>
  <mergeCells count="5">
    <mergeCell ref="A13:F13"/>
    <mergeCell ref="A11:F11"/>
    <mergeCell ref="A10:F10"/>
    <mergeCell ref="A9:F9"/>
    <mergeCell ref="C45:F45"/>
  </mergeCells>
  <pageMargins left="0.70866141732283472" right="0.39370078740157483" top="0.74803149606299213" bottom="0.74803149606299213" header="0.31496062992125984" footer="0.31496062992125984"/>
  <pageSetup paperSize="300" scale="70" orientation="portrait" verticalDpi="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G40"/>
  <sheetViews>
    <sheetView view="pageBreakPreview" zoomScale="110" zoomScaleNormal="100" zoomScaleSheetLayoutView="110" workbookViewId="0">
      <selection sqref="A1:G40"/>
    </sheetView>
  </sheetViews>
  <sheetFormatPr defaultRowHeight="15" x14ac:dyDescent="0.25"/>
  <cols>
    <col min="1" max="1" width="2.85546875" style="13" customWidth="1"/>
    <col min="2" max="2" width="3.140625" style="13" customWidth="1"/>
    <col min="3" max="3" width="31.85546875" style="13" customWidth="1"/>
    <col min="4" max="4" width="11" style="13" customWidth="1"/>
    <col min="5" max="6" width="26.28515625" style="13" bestFit="1" customWidth="1"/>
    <col min="7" max="7" width="22.42578125" style="13" customWidth="1"/>
    <col min="8" max="11" width="9.140625" style="13"/>
    <col min="12" max="12" width="14.28515625" style="13" customWidth="1"/>
    <col min="13" max="16384" width="9.140625" style="13"/>
  </cols>
  <sheetData>
    <row r="1" spans="1:7" s="40" customFormat="1" ht="27" customHeight="1" x14ac:dyDescent="0.25">
      <c r="A1" s="423" t="s">
        <v>38</v>
      </c>
      <c r="B1" s="424"/>
      <c r="C1" s="424"/>
      <c r="D1" s="424"/>
      <c r="E1" s="424"/>
      <c r="F1" s="424"/>
      <c r="G1" s="425"/>
    </row>
    <row r="2" spans="1:7" s="40" customFormat="1" ht="27" customHeight="1" x14ac:dyDescent="0.25">
      <c r="A2" s="426" t="s">
        <v>327</v>
      </c>
      <c r="B2" s="427"/>
      <c r="C2" s="427"/>
      <c r="D2" s="427"/>
      <c r="E2" s="427"/>
      <c r="F2" s="427"/>
      <c r="G2" s="428"/>
    </row>
    <row r="3" spans="1:7" s="40" customFormat="1" ht="27" customHeight="1" x14ac:dyDescent="0.25">
      <c r="A3" s="426" t="s">
        <v>272</v>
      </c>
      <c r="B3" s="427"/>
      <c r="C3" s="427"/>
      <c r="D3" s="427"/>
      <c r="E3" s="427"/>
      <c r="F3" s="427"/>
      <c r="G3" s="428"/>
    </row>
    <row r="4" spans="1:7" s="40" customFormat="1" ht="27" customHeight="1" x14ac:dyDescent="0.25">
      <c r="A4" s="426" t="s">
        <v>39</v>
      </c>
      <c r="B4" s="427"/>
      <c r="C4" s="427"/>
      <c r="D4" s="427"/>
      <c r="E4" s="427"/>
      <c r="F4" s="427"/>
      <c r="G4" s="428"/>
    </row>
    <row r="5" spans="1:7" s="40" customFormat="1" ht="27" customHeight="1" x14ac:dyDescent="0.25">
      <c r="A5" s="427" t="s">
        <v>305</v>
      </c>
      <c r="B5" s="427"/>
      <c r="C5" s="427"/>
      <c r="D5" s="427"/>
      <c r="E5" s="427"/>
      <c r="F5" s="427"/>
      <c r="G5" s="427"/>
    </row>
    <row r="6" spans="1:7" s="40" customFormat="1" ht="27" customHeight="1" thickBot="1" x14ac:dyDescent="0.3">
      <c r="A6" s="150"/>
      <c r="B6" s="151"/>
      <c r="C6" s="151"/>
      <c r="D6" s="151"/>
      <c r="E6" s="151"/>
      <c r="F6" s="151"/>
      <c r="G6" s="152"/>
    </row>
    <row r="7" spans="1:7" x14ac:dyDescent="0.25">
      <c r="A7" s="47"/>
      <c r="B7" s="48"/>
      <c r="C7" s="48"/>
      <c r="D7" s="48"/>
      <c r="E7" s="48"/>
      <c r="F7" s="48"/>
      <c r="G7" s="49"/>
    </row>
    <row r="8" spans="1:7" ht="32.25" customHeight="1" x14ac:dyDescent="0.25">
      <c r="A8" s="50"/>
      <c r="B8" s="14"/>
      <c r="C8" s="14"/>
      <c r="D8" s="15" t="s">
        <v>42</v>
      </c>
      <c r="E8" s="15" t="s">
        <v>41</v>
      </c>
      <c r="F8" s="15" t="s">
        <v>40</v>
      </c>
      <c r="G8" s="51" t="s">
        <v>266</v>
      </c>
    </row>
    <row r="9" spans="1:7" s="40" customFormat="1" ht="33" customHeight="1" x14ac:dyDescent="0.25">
      <c r="A9" s="52" t="s">
        <v>43</v>
      </c>
      <c r="B9" s="39"/>
      <c r="C9" s="39"/>
      <c r="D9" s="39"/>
      <c r="E9" s="39"/>
      <c r="F9" s="39"/>
      <c r="G9" s="53"/>
    </row>
    <row r="10" spans="1:7" s="27" customFormat="1" ht="33" customHeight="1" x14ac:dyDescent="0.25">
      <c r="A10" s="54"/>
      <c r="B10" s="25" t="s">
        <v>18</v>
      </c>
      <c r="C10" s="25"/>
      <c r="D10" s="26" t="s">
        <v>44</v>
      </c>
      <c r="E10" s="161">
        <v>62413500</v>
      </c>
      <c r="F10" s="162">
        <v>53340000</v>
      </c>
      <c r="G10" s="55">
        <f>F10-E10</f>
        <v>-9073500</v>
      </c>
    </row>
    <row r="11" spans="1:7" s="27" customFormat="1" ht="33" customHeight="1" x14ac:dyDescent="0.25">
      <c r="A11" s="54"/>
      <c r="B11" s="25" t="s">
        <v>45</v>
      </c>
      <c r="C11" s="25"/>
      <c r="D11" s="26"/>
      <c r="E11" s="163"/>
      <c r="F11" s="163"/>
      <c r="G11" s="55">
        <f>E11-F11</f>
        <v>0</v>
      </c>
    </row>
    <row r="12" spans="1:7" s="27" customFormat="1" ht="33" customHeight="1" x14ac:dyDescent="0.25">
      <c r="A12" s="54"/>
      <c r="B12" s="25"/>
      <c r="C12" s="25" t="s">
        <v>20</v>
      </c>
      <c r="D12" s="26" t="s">
        <v>46</v>
      </c>
      <c r="E12" s="161">
        <v>958865000</v>
      </c>
      <c r="F12" s="161">
        <v>958865000</v>
      </c>
      <c r="G12" s="55">
        <f t="shared" ref="G12:G16" si="0">E12-F12</f>
        <v>0</v>
      </c>
    </row>
    <row r="13" spans="1:7" s="27" customFormat="1" ht="33" customHeight="1" x14ac:dyDescent="0.25">
      <c r="A13" s="54"/>
      <c r="B13" s="25"/>
      <c r="C13" s="28" t="s">
        <v>22</v>
      </c>
      <c r="D13" s="26" t="s">
        <v>47</v>
      </c>
      <c r="E13" s="164">
        <v>53100700</v>
      </c>
      <c r="F13" s="164">
        <v>69184300</v>
      </c>
      <c r="G13" s="55">
        <f t="shared" si="0"/>
        <v>-16083600</v>
      </c>
    </row>
    <row r="14" spans="1:7" s="27" customFormat="1" ht="33" customHeight="1" x14ac:dyDescent="0.25">
      <c r="A14" s="54"/>
      <c r="B14" s="25"/>
      <c r="C14" s="25" t="s">
        <v>23</v>
      </c>
      <c r="D14" s="26" t="s">
        <v>48</v>
      </c>
      <c r="E14" s="164">
        <v>649472300</v>
      </c>
      <c r="F14" s="164">
        <v>646184540</v>
      </c>
      <c r="G14" s="55">
        <f t="shared" si="0"/>
        <v>3287760</v>
      </c>
    </row>
    <row r="15" spans="1:7" s="27" customFormat="1" ht="33" customHeight="1" x14ac:dyDescent="0.25">
      <c r="A15" s="54"/>
      <c r="B15" s="25"/>
      <c r="C15" s="25" t="s">
        <v>24</v>
      </c>
      <c r="D15" s="26" t="s">
        <v>49</v>
      </c>
      <c r="E15" s="164">
        <v>350000000</v>
      </c>
      <c r="F15" s="164">
        <v>350000000</v>
      </c>
      <c r="G15" s="55">
        <f t="shared" si="0"/>
        <v>0</v>
      </c>
    </row>
    <row r="16" spans="1:7" s="27" customFormat="1" ht="33" customHeight="1" x14ac:dyDescent="0.25">
      <c r="A16" s="54"/>
      <c r="B16" s="25"/>
      <c r="C16" s="25" t="s">
        <v>25</v>
      </c>
      <c r="D16" s="26" t="s">
        <v>50</v>
      </c>
      <c r="E16" s="164">
        <v>0</v>
      </c>
      <c r="F16" s="164">
        <v>0</v>
      </c>
      <c r="G16" s="55">
        <f t="shared" si="0"/>
        <v>0</v>
      </c>
    </row>
    <row r="17" spans="1:7" s="27" customFormat="1" ht="33" customHeight="1" x14ac:dyDescent="0.25">
      <c r="A17" s="54"/>
      <c r="B17" s="25" t="s">
        <v>26</v>
      </c>
      <c r="C17" s="25"/>
      <c r="D17" s="26" t="s">
        <v>51</v>
      </c>
      <c r="E17" s="165">
        <v>975000</v>
      </c>
      <c r="F17" s="160">
        <v>1262487</v>
      </c>
      <c r="G17" s="55">
        <f>E17-F17</f>
        <v>-287487</v>
      </c>
    </row>
    <row r="18" spans="1:7" s="32" customFormat="1" ht="33" customHeight="1" x14ac:dyDescent="0.25">
      <c r="A18" s="56"/>
      <c r="B18" s="29"/>
      <c r="C18" s="29" t="s">
        <v>52</v>
      </c>
      <c r="D18" s="30"/>
      <c r="E18" s="31">
        <f>SUM(E10:E17)</f>
        <v>2074826500</v>
      </c>
      <c r="F18" s="31">
        <f>SUM(F10:F17)</f>
        <v>2078836327</v>
      </c>
      <c r="G18" s="57">
        <f>SUM(G10:G17)</f>
        <v>-22156827</v>
      </c>
    </row>
    <row r="19" spans="1:7" s="32" customFormat="1" ht="33" customHeight="1" x14ac:dyDescent="0.25">
      <c r="A19" s="56" t="s">
        <v>53</v>
      </c>
      <c r="B19" s="29"/>
      <c r="C19" s="29"/>
      <c r="D19" s="30"/>
      <c r="E19" s="41"/>
      <c r="F19" s="41"/>
      <c r="G19" s="58"/>
    </row>
    <row r="20" spans="1:7" s="27" customFormat="1" ht="33" customHeight="1" x14ac:dyDescent="0.25">
      <c r="A20" s="54"/>
      <c r="B20" s="429" t="s">
        <v>54</v>
      </c>
      <c r="C20" s="429"/>
      <c r="D20" s="103" t="s">
        <v>262</v>
      </c>
      <c r="E20" s="164">
        <v>769012020.60000002</v>
      </c>
      <c r="F20" s="164">
        <v>751931294</v>
      </c>
      <c r="G20" s="55">
        <f>F20-E20</f>
        <v>-17080726.600000024</v>
      </c>
    </row>
    <row r="21" spans="1:7" s="27" customFormat="1" ht="33" customHeight="1" x14ac:dyDescent="0.25">
      <c r="A21" s="54"/>
      <c r="B21" s="429" t="s">
        <v>55</v>
      </c>
      <c r="C21" s="429"/>
      <c r="D21" s="103" t="s">
        <v>56</v>
      </c>
      <c r="E21" s="164">
        <v>766159800</v>
      </c>
      <c r="F21" s="164">
        <v>757712800</v>
      </c>
      <c r="G21" s="55">
        <f t="shared" ref="G21:G26" si="1">F21-E21</f>
        <v>-8447000</v>
      </c>
    </row>
    <row r="22" spans="1:7" s="27" customFormat="1" ht="33" customHeight="1" x14ac:dyDescent="0.25">
      <c r="A22" s="54"/>
      <c r="B22" s="429" t="s">
        <v>57</v>
      </c>
      <c r="C22" s="429"/>
      <c r="D22" s="103" t="s">
        <v>58</v>
      </c>
      <c r="E22" s="164">
        <v>57311520</v>
      </c>
      <c r="F22" s="164">
        <v>50972520</v>
      </c>
      <c r="G22" s="55">
        <f t="shared" si="1"/>
        <v>-6339000</v>
      </c>
    </row>
    <row r="23" spans="1:7" s="27" customFormat="1" ht="33" customHeight="1" x14ac:dyDescent="0.25">
      <c r="A23" s="54"/>
      <c r="B23" s="429" t="s">
        <v>59</v>
      </c>
      <c r="C23" s="429"/>
      <c r="D23" s="103" t="s">
        <v>60</v>
      </c>
      <c r="E23" s="164">
        <v>11690000</v>
      </c>
      <c r="F23" s="164">
        <v>11690000</v>
      </c>
      <c r="G23" s="55">
        <f t="shared" si="1"/>
        <v>0</v>
      </c>
    </row>
    <row r="24" spans="1:7" s="27" customFormat="1" ht="44.25" customHeight="1" x14ac:dyDescent="0.25">
      <c r="A24" s="54"/>
      <c r="B24" s="429" t="s">
        <v>61</v>
      </c>
      <c r="C24" s="429"/>
      <c r="D24" s="103" t="s">
        <v>62</v>
      </c>
      <c r="E24" s="166">
        <v>461909200</v>
      </c>
      <c r="F24" s="166">
        <v>455956200</v>
      </c>
      <c r="G24" s="55">
        <f t="shared" si="1"/>
        <v>-5953000</v>
      </c>
    </row>
    <row r="25" spans="1:7" s="32" customFormat="1" ht="33" customHeight="1" x14ac:dyDescent="0.25">
      <c r="A25" s="56"/>
      <c r="B25" s="29"/>
      <c r="C25" s="29" t="s">
        <v>63</v>
      </c>
      <c r="D25" s="30" t="s">
        <v>64</v>
      </c>
      <c r="E25" s="31">
        <f>SUM(E20:E24)</f>
        <v>2066082540.5999999</v>
      </c>
      <c r="F25" s="31">
        <f>SUM(F20:F24)</f>
        <v>2028262814</v>
      </c>
      <c r="G25" s="416">
        <f t="shared" si="1"/>
        <v>-37819726.599999905</v>
      </c>
    </row>
    <row r="26" spans="1:7" s="32" customFormat="1" ht="33" customHeight="1" x14ac:dyDescent="0.25">
      <c r="A26" s="56"/>
      <c r="B26" s="29"/>
      <c r="C26" s="29" t="s">
        <v>65</v>
      </c>
      <c r="D26" s="30" t="s">
        <v>66</v>
      </c>
      <c r="E26" s="31">
        <f>E18-E25</f>
        <v>8743959.4000000954</v>
      </c>
      <c r="F26" s="31">
        <f t="shared" ref="F26" si="2">F18-F25</f>
        <v>50573513</v>
      </c>
      <c r="G26" s="416">
        <f t="shared" si="1"/>
        <v>41829553.599999905</v>
      </c>
    </row>
    <row r="27" spans="1:7" s="32" customFormat="1" ht="33" customHeight="1" x14ac:dyDescent="0.25">
      <c r="A27" s="56" t="s">
        <v>67</v>
      </c>
      <c r="B27" s="29"/>
      <c r="C27" s="29"/>
      <c r="D27" s="29"/>
      <c r="E27" s="42"/>
      <c r="F27" s="42"/>
      <c r="G27" s="58"/>
    </row>
    <row r="28" spans="1:7" s="27" customFormat="1" ht="33" customHeight="1" x14ac:dyDescent="0.25">
      <c r="A28" s="54"/>
      <c r="B28" s="25" t="s">
        <v>68</v>
      </c>
      <c r="C28" s="25"/>
      <c r="D28" s="25"/>
      <c r="E28" s="164">
        <v>81256040.599999994</v>
      </c>
      <c r="F28" s="164">
        <v>81256041</v>
      </c>
      <c r="G28" s="55">
        <f>E28-F28</f>
        <v>-0.40000000596046448</v>
      </c>
    </row>
    <row r="29" spans="1:7" s="27" customFormat="1" ht="33" customHeight="1" thickBot="1" x14ac:dyDescent="0.3">
      <c r="A29" s="54"/>
      <c r="B29" s="25" t="s">
        <v>69</v>
      </c>
      <c r="C29" s="25"/>
      <c r="D29" s="25"/>
      <c r="E29" s="164">
        <v>90000000</v>
      </c>
      <c r="F29" s="167">
        <v>90000000</v>
      </c>
      <c r="G29" s="55">
        <f>E29-F29</f>
        <v>0</v>
      </c>
    </row>
    <row r="30" spans="1:7" s="32" customFormat="1" ht="33" customHeight="1" x14ac:dyDescent="0.25">
      <c r="A30" s="56"/>
      <c r="B30" s="29"/>
      <c r="C30" s="29" t="s">
        <v>70</v>
      </c>
      <c r="D30" s="29"/>
      <c r="E30" s="31">
        <f>E28-E29</f>
        <v>-8743959.400000006</v>
      </c>
      <c r="F30" s="31">
        <f>F28-F29</f>
        <v>-8743959</v>
      </c>
      <c r="G30" s="57">
        <f>G28-G29</f>
        <v>-0.40000000596046448</v>
      </c>
    </row>
    <row r="31" spans="1:7" s="32" customFormat="1" ht="33" customHeight="1" thickBot="1" x14ac:dyDescent="0.3">
      <c r="A31" s="59" t="s">
        <v>71</v>
      </c>
      <c r="B31" s="60"/>
      <c r="C31" s="60"/>
      <c r="D31" s="60"/>
      <c r="E31" s="61">
        <f>E26+E30</f>
        <v>8.9406967163085938E-8</v>
      </c>
      <c r="F31" s="61">
        <f>F26+F30</f>
        <v>41829554</v>
      </c>
      <c r="G31" s="62">
        <f>-G26-G30</f>
        <v>-41829553.199999899</v>
      </c>
    </row>
    <row r="32" spans="1:7" x14ac:dyDescent="0.25">
      <c r="A32" s="422" t="s">
        <v>72</v>
      </c>
      <c r="B32" s="422"/>
      <c r="C32" s="422"/>
      <c r="D32" s="422"/>
      <c r="E32" s="422"/>
      <c r="F32" s="422"/>
      <c r="G32" s="422"/>
    </row>
    <row r="34" spans="6:6" x14ac:dyDescent="0.25">
      <c r="F34" s="13" t="s">
        <v>315</v>
      </c>
    </row>
    <row r="35" spans="6:6" x14ac:dyDescent="0.25">
      <c r="F35" s="13" t="s">
        <v>271</v>
      </c>
    </row>
    <row r="40" spans="6:6" x14ac:dyDescent="0.25">
      <c r="F40" s="13" t="s">
        <v>314</v>
      </c>
    </row>
  </sheetData>
  <mergeCells count="11">
    <mergeCell ref="A32:G32"/>
    <mergeCell ref="A1:G1"/>
    <mergeCell ref="A2:G2"/>
    <mergeCell ref="A3:G3"/>
    <mergeCell ref="A4:G4"/>
    <mergeCell ref="A5:G5"/>
    <mergeCell ref="B24:C24"/>
    <mergeCell ref="B23:C23"/>
    <mergeCell ref="B22:C22"/>
    <mergeCell ref="B21:C21"/>
    <mergeCell ref="B20:C20"/>
  </mergeCells>
  <pageMargins left="0.70866141732283472" right="0.31496062992125984" top="0.74803149606299213" bottom="0.74803149606299213" header="0.31496062992125984" footer="0.31496062992125984"/>
  <pageSetup paperSize="5"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9"/>
  <sheetViews>
    <sheetView view="pageBreakPreview" topLeftCell="A241" zoomScale="110" zoomScaleNormal="73" zoomScaleSheetLayoutView="110" workbookViewId="0">
      <selection activeCell="I242" sqref="I242"/>
    </sheetView>
  </sheetViews>
  <sheetFormatPr defaultRowHeight="15.75" x14ac:dyDescent="0.25"/>
  <cols>
    <col min="1" max="1" width="5.28515625" style="2" customWidth="1"/>
    <col min="2" max="2" width="4" style="2" customWidth="1"/>
    <col min="3" max="3" width="4.42578125" style="2" customWidth="1"/>
    <col min="4" max="4" width="47.7109375" style="2" customWidth="1"/>
    <col min="5" max="5" width="33.5703125" style="2" customWidth="1"/>
    <col min="6" max="6" width="30.28515625" style="2" customWidth="1"/>
    <col min="7" max="7" width="28.140625" style="3" customWidth="1"/>
    <col min="8" max="8" width="9.140625" style="2"/>
    <col min="9" max="9" width="12.7109375" style="2" bestFit="1" customWidth="1"/>
    <col min="10" max="16384" width="9.140625" style="2"/>
  </cols>
  <sheetData>
    <row r="1" spans="1:7" s="63" customFormat="1" x14ac:dyDescent="0.25">
      <c r="A1" s="430" t="s">
        <v>8</v>
      </c>
      <c r="B1" s="430"/>
      <c r="C1" s="430"/>
      <c r="D1" s="430"/>
      <c r="E1" s="430"/>
      <c r="F1" s="430"/>
      <c r="G1" s="430"/>
    </row>
    <row r="2" spans="1:7" s="63" customFormat="1" x14ac:dyDescent="0.25">
      <c r="A2" s="431" t="s">
        <v>335</v>
      </c>
      <c r="B2" s="431"/>
      <c r="C2" s="431"/>
      <c r="D2" s="431"/>
      <c r="E2" s="431"/>
      <c r="F2" s="431"/>
      <c r="G2" s="431"/>
    </row>
    <row r="3" spans="1:7" s="63" customFormat="1" x14ac:dyDescent="0.25">
      <c r="A3" s="431" t="s">
        <v>264</v>
      </c>
      <c r="B3" s="431"/>
      <c r="C3" s="431"/>
      <c r="D3" s="431"/>
      <c r="E3" s="431"/>
      <c r="F3" s="431"/>
      <c r="G3" s="431"/>
    </row>
    <row r="4" spans="1:7" s="63" customFormat="1" x14ac:dyDescent="0.25">
      <c r="A4" s="435" t="s">
        <v>336</v>
      </c>
      <c r="B4" s="435"/>
      <c r="C4" s="435"/>
      <c r="D4" s="435"/>
      <c r="E4" s="435"/>
      <c r="F4" s="435"/>
      <c r="G4" s="435"/>
    </row>
    <row r="5" spans="1:7" s="63" customFormat="1" x14ac:dyDescent="0.25">
      <c r="A5" s="63" t="s">
        <v>9</v>
      </c>
      <c r="B5" s="63" t="s">
        <v>10</v>
      </c>
      <c r="G5" s="64"/>
    </row>
    <row r="6" spans="1:7" s="63" customFormat="1" ht="24.75" customHeight="1" x14ac:dyDescent="0.25">
      <c r="B6" s="432" t="s">
        <v>609</v>
      </c>
      <c r="C6" s="432"/>
      <c r="D6" s="432"/>
      <c r="E6" s="432"/>
      <c r="F6" s="432"/>
      <c r="G6" s="432"/>
    </row>
    <row r="7" spans="1:7" s="63" customFormat="1" ht="24.75" customHeight="1" x14ac:dyDescent="0.25">
      <c r="B7" s="432"/>
      <c r="C7" s="432"/>
      <c r="D7" s="432"/>
      <c r="E7" s="432"/>
      <c r="F7" s="432"/>
      <c r="G7" s="432"/>
    </row>
    <row r="8" spans="1:7" s="63" customFormat="1" x14ac:dyDescent="0.25">
      <c r="B8" s="63" t="s">
        <v>15</v>
      </c>
      <c r="C8" s="63" t="s">
        <v>601</v>
      </c>
      <c r="G8" s="64"/>
    </row>
    <row r="9" spans="1:7" s="63" customFormat="1" x14ac:dyDescent="0.25">
      <c r="B9" s="63" t="s">
        <v>17</v>
      </c>
      <c r="C9" s="63" t="s">
        <v>603</v>
      </c>
      <c r="G9" s="64"/>
    </row>
    <row r="10" spans="1:7" s="63" customFormat="1" x14ac:dyDescent="0.25">
      <c r="B10" s="63" t="s">
        <v>19</v>
      </c>
      <c r="C10" s="63" t="s">
        <v>602</v>
      </c>
      <c r="G10" s="64"/>
    </row>
    <row r="11" spans="1:7" s="63" customFormat="1" ht="32.25" customHeight="1" x14ac:dyDescent="0.25">
      <c r="B11" s="432" t="s">
        <v>604</v>
      </c>
      <c r="C11" s="432"/>
      <c r="D11" s="432"/>
      <c r="E11" s="432"/>
      <c r="F11" s="432"/>
      <c r="G11" s="432"/>
    </row>
    <row r="12" spans="1:7" s="63" customFormat="1" x14ac:dyDescent="0.25">
      <c r="A12" s="63" t="s">
        <v>11</v>
      </c>
      <c r="B12" s="63" t="s">
        <v>12</v>
      </c>
      <c r="G12" s="64"/>
    </row>
    <row r="13" spans="1:7" s="63" customFormat="1" ht="45" customHeight="1" x14ac:dyDescent="0.25">
      <c r="B13" s="432" t="s">
        <v>265</v>
      </c>
      <c r="C13" s="432"/>
      <c r="D13" s="432"/>
      <c r="E13" s="432"/>
      <c r="F13" s="432"/>
      <c r="G13" s="432"/>
    </row>
    <row r="14" spans="1:7" s="63" customFormat="1" x14ac:dyDescent="0.25">
      <c r="B14" s="65"/>
      <c r="C14" s="65"/>
      <c r="D14" s="65"/>
      <c r="E14" s="65"/>
      <c r="F14" s="65"/>
      <c r="G14" s="65"/>
    </row>
    <row r="15" spans="1:7" s="63" customFormat="1" x14ac:dyDescent="0.25">
      <c r="A15" s="63" t="s">
        <v>73</v>
      </c>
      <c r="B15" s="66"/>
      <c r="G15" s="64"/>
    </row>
    <row r="16" spans="1:7" s="63" customFormat="1" x14ac:dyDescent="0.25">
      <c r="B16" s="63" t="s">
        <v>15</v>
      </c>
      <c r="C16" s="63" t="s">
        <v>16</v>
      </c>
      <c r="G16" s="64"/>
    </row>
    <row r="17" spans="2:7" s="63" customFormat="1" ht="16.5" thickBot="1" x14ac:dyDescent="0.3">
      <c r="C17" s="63" t="s">
        <v>606</v>
      </c>
      <c r="F17" s="169"/>
      <c r="G17" s="170">
        <v>41829554</v>
      </c>
    </row>
    <row r="18" spans="2:7" s="63" customFormat="1" x14ac:dyDescent="0.25">
      <c r="C18" s="63" t="s">
        <v>74</v>
      </c>
      <c r="F18" s="169"/>
      <c r="G18" s="169"/>
    </row>
    <row r="19" spans="2:7" s="63" customFormat="1" x14ac:dyDescent="0.25">
      <c r="C19" s="63" t="s">
        <v>75</v>
      </c>
      <c r="F19" s="171"/>
      <c r="G19" s="169"/>
    </row>
    <row r="20" spans="2:7" s="63" customFormat="1" x14ac:dyDescent="0.25">
      <c r="C20" s="63" t="s">
        <v>76</v>
      </c>
      <c r="F20" s="172">
        <v>42450832</v>
      </c>
      <c r="G20" s="169"/>
    </row>
    <row r="21" spans="2:7" s="63" customFormat="1" x14ac:dyDescent="0.25">
      <c r="C21" s="63" t="s">
        <v>77</v>
      </c>
      <c r="F21" s="172">
        <v>42450832</v>
      </c>
      <c r="G21" s="173"/>
    </row>
    <row r="22" spans="2:7" s="63" customFormat="1" x14ac:dyDescent="0.25">
      <c r="C22" s="63" t="s">
        <v>78</v>
      </c>
      <c r="F22" s="67"/>
      <c r="G22" s="68">
        <f>F20-F21</f>
        <v>0</v>
      </c>
    </row>
    <row r="23" spans="2:7" s="93" customFormat="1" x14ac:dyDescent="0.25">
      <c r="C23" s="93" t="s">
        <v>605</v>
      </c>
      <c r="F23" s="94"/>
      <c r="G23" s="95">
        <f>G17-G22</f>
        <v>41829554</v>
      </c>
    </row>
    <row r="24" spans="2:7" s="63" customFormat="1" x14ac:dyDescent="0.25">
      <c r="F24" s="67"/>
      <c r="G24" s="71"/>
    </row>
    <row r="25" spans="2:7" s="63" customFormat="1" x14ac:dyDescent="0.25">
      <c r="B25" s="63" t="s">
        <v>17</v>
      </c>
      <c r="C25" s="63" t="s">
        <v>18</v>
      </c>
      <c r="F25" s="72"/>
      <c r="G25" s="73"/>
    </row>
    <row r="26" spans="2:7" s="63" customFormat="1" x14ac:dyDescent="0.25">
      <c r="C26" s="63" t="s">
        <v>79</v>
      </c>
      <c r="G26" s="64"/>
    </row>
    <row r="27" spans="2:7" s="63" customFormat="1" ht="15" customHeight="1" x14ac:dyDescent="0.25">
      <c r="E27" s="74" t="s">
        <v>41</v>
      </c>
      <c r="F27" s="74" t="s">
        <v>40</v>
      </c>
      <c r="G27" s="75" t="s">
        <v>266</v>
      </c>
    </row>
    <row r="28" spans="2:7" s="63" customFormat="1" x14ac:dyDescent="0.25">
      <c r="C28" s="63" t="s">
        <v>79</v>
      </c>
      <c r="G28" s="64"/>
    </row>
    <row r="29" spans="2:7" s="63" customFormat="1" x14ac:dyDescent="0.25">
      <c r="C29" s="63" t="s">
        <v>244</v>
      </c>
      <c r="E29" s="174">
        <v>4913500</v>
      </c>
      <c r="F29" s="175">
        <v>1840000</v>
      </c>
      <c r="G29" s="69">
        <f>F29-E29</f>
        <v>-3073500</v>
      </c>
    </row>
    <row r="30" spans="2:7" s="63" customFormat="1" x14ac:dyDescent="0.25">
      <c r="C30" s="63" t="s">
        <v>245</v>
      </c>
      <c r="E30" s="176">
        <v>57500000</v>
      </c>
      <c r="F30" s="177">
        <v>51500000</v>
      </c>
      <c r="G30" s="69">
        <f t="shared" ref="G30:G33" si="0">F30-E30</f>
        <v>-6000000</v>
      </c>
    </row>
    <row r="31" spans="2:7" s="63" customFormat="1" x14ac:dyDescent="0.25">
      <c r="C31" s="63" t="s">
        <v>246</v>
      </c>
      <c r="E31" s="178">
        <v>0</v>
      </c>
      <c r="F31" s="179">
        <v>0</v>
      </c>
      <c r="G31" s="69">
        <f t="shared" si="0"/>
        <v>0</v>
      </c>
    </row>
    <row r="32" spans="2:7" s="63" customFormat="1" x14ac:dyDescent="0.25">
      <c r="C32" s="63" t="s">
        <v>247</v>
      </c>
      <c r="E32" s="178">
        <v>0</v>
      </c>
      <c r="F32" s="179">
        <v>0</v>
      </c>
      <c r="G32" s="69">
        <f t="shared" si="0"/>
        <v>0</v>
      </c>
    </row>
    <row r="33" spans="2:7" s="93" customFormat="1" x14ac:dyDescent="0.25">
      <c r="E33" s="96">
        <f>SUM(E29:E32)</f>
        <v>62413500</v>
      </c>
      <c r="F33" s="96">
        <f>SUM(F29:F32)</f>
        <v>53340000</v>
      </c>
      <c r="G33" s="414">
        <f t="shared" si="0"/>
        <v>-9073500</v>
      </c>
    </row>
    <row r="34" spans="2:7" s="63" customFormat="1" x14ac:dyDescent="0.25">
      <c r="B34" s="63" t="s">
        <v>19</v>
      </c>
      <c r="C34" s="63" t="s">
        <v>20</v>
      </c>
      <c r="G34" s="64"/>
    </row>
    <row r="35" spans="2:7" s="63" customFormat="1" x14ac:dyDescent="0.25">
      <c r="C35" s="432" t="s">
        <v>607</v>
      </c>
      <c r="D35" s="432"/>
      <c r="E35" s="432"/>
      <c r="F35" s="432"/>
      <c r="G35" s="432"/>
    </row>
    <row r="36" spans="2:7" s="63" customFormat="1" x14ac:dyDescent="0.25">
      <c r="C36" s="432"/>
      <c r="D36" s="432"/>
      <c r="E36" s="432"/>
      <c r="F36" s="432"/>
      <c r="G36" s="432"/>
    </row>
    <row r="37" spans="2:7" s="63" customFormat="1" x14ac:dyDescent="0.25">
      <c r="E37" s="74" t="s">
        <v>41</v>
      </c>
      <c r="F37" s="74" t="s">
        <v>40</v>
      </c>
      <c r="G37" s="75" t="s">
        <v>266</v>
      </c>
    </row>
    <row r="38" spans="2:7" s="63" customFormat="1" x14ac:dyDescent="0.25">
      <c r="C38" s="63" t="s">
        <v>81</v>
      </c>
      <c r="E38" s="176">
        <v>422066000</v>
      </c>
      <c r="F38" s="176">
        <v>422066000</v>
      </c>
      <c r="G38" s="69">
        <f>E38-F38</f>
        <v>0</v>
      </c>
    </row>
    <row r="39" spans="2:7" s="63" customFormat="1" x14ac:dyDescent="0.25">
      <c r="C39" s="63" t="s">
        <v>82</v>
      </c>
      <c r="E39" s="176">
        <v>325766000</v>
      </c>
      <c r="F39" s="176">
        <v>325766000</v>
      </c>
      <c r="G39" s="69">
        <f t="shared" ref="G39:G40" si="1">E39-F39</f>
        <v>0</v>
      </c>
    </row>
    <row r="40" spans="2:7" s="63" customFormat="1" x14ac:dyDescent="0.25">
      <c r="C40" s="63" t="s">
        <v>83</v>
      </c>
      <c r="E40" s="176">
        <v>211033000</v>
      </c>
      <c r="F40" s="176">
        <v>211033000</v>
      </c>
      <c r="G40" s="69">
        <f t="shared" si="1"/>
        <v>0</v>
      </c>
    </row>
    <row r="41" spans="2:7" s="93" customFormat="1" x14ac:dyDescent="0.25">
      <c r="E41" s="96">
        <f>SUM(E38:E40)</f>
        <v>958865000</v>
      </c>
      <c r="F41" s="96">
        <f>SUM(F38:F40)</f>
        <v>958865000</v>
      </c>
      <c r="G41" s="96">
        <f>SUM(G38:G40)</f>
        <v>0</v>
      </c>
    </row>
    <row r="42" spans="2:7" s="63" customFormat="1" x14ac:dyDescent="0.25">
      <c r="E42" s="76"/>
      <c r="F42" s="76"/>
      <c r="G42" s="76"/>
    </row>
    <row r="43" spans="2:7" s="63" customFormat="1" x14ac:dyDescent="0.25">
      <c r="B43" s="63" t="s">
        <v>21</v>
      </c>
      <c r="C43" s="63" t="s">
        <v>22</v>
      </c>
      <c r="G43" s="64"/>
    </row>
    <row r="44" spans="2:7" s="63" customFormat="1" x14ac:dyDescent="0.25">
      <c r="C44" s="63" t="s">
        <v>248</v>
      </c>
      <c r="G44" s="64"/>
    </row>
    <row r="45" spans="2:7" s="63" customFormat="1" x14ac:dyDescent="0.25">
      <c r="E45" s="74" t="s">
        <v>41</v>
      </c>
      <c r="F45" s="74" t="s">
        <v>40</v>
      </c>
      <c r="G45" s="75" t="s">
        <v>266</v>
      </c>
    </row>
    <row r="46" spans="2:7" s="63" customFormat="1" x14ac:dyDescent="0.25">
      <c r="D46" s="63" t="s">
        <v>81</v>
      </c>
      <c r="E46" s="176">
        <v>24248350</v>
      </c>
      <c r="F46" s="176">
        <v>24248350</v>
      </c>
      <c r="G46" s="69">
        <f>E46-F46</f>
        <v>0</v>
      </c>
    </row>
    <row r="47" spans="2:7" s="63" customFormat="1" x14ac:dyDescent="0.25">
      <c r="D47" s="63" t="s">
        <v>82</v>
      </c>
      <c r="E47" s="176">
        <v>24248350</v>
      </c>
      <c r="F47" s="180">
        <v>40331950</v>
      </c>
      <c r="G47" s="69">
        <f>E47-F47</f>
        <v>-16083600</v>
      </c>
    </row>
    <row r="48" spans="2:7" s="93" customFormat="1" x14ac:dyDescent="0.25">
      <c r="E48" s="96">
        <f>SUM(E46:E47)</f>
        <v>48496700</v>
      </c>
      <c r="F48" s="96">
        <f>SUM(F46:F47)</f>
        <v>64580300</v>
      </c>
      <c r="G48" s="96">
        <f>SUM(G46:G47)</f>
        <v>-16083600</v>
      </c>
    </row>
    <row r="49" spans="2:7" s="63" customFormat="1" x14ac:dyDescent="0.25">
      <c r="E49" s="76"/>
      <c r="F49" s="76"/>
      <c r="G49" s="76"/>
    </row>
    <row r="50" spans="2:7" s="63" customFormat="1" x14ac:dyDescent="0.25">
      <c r="C50" s="63" t="s">
        <v>257</v>
      </c>
      <c r="G50" s="64"/>
    </row>
    <row r="51" spans="2:7" s="63" customFormat="1" x14ac:dyDescent="0.25">
      <c r="E51" s="74" t="s">
        <v>41</v>
      </c>
      <c r="F51" s="74" t="s">
        <v>40</v>
      </c>
      <c r="G51" s="75" t="s">
        <v>266</v>
      </c>
    </row>
    <row r="52" spans="2:7" s="63" customFormat="1" x14ac:dyDescent="0.25">
      <c r="D52" s="63" t="s">
        <v>81</v>
      </c>
      <c r="E52" s="180">
        <v>4604000</v>
      </c>
      <c r="F52" s="180">
        <v>4604000</v>
      </c>
      <c r="G52" s="78">
        <f>E52-F52</f>
        <v>0</v>
      </c>
    </row>
    <row r="53" spans="2:7" s="63" customFormat="1" x14ac:dyDescent="0.25">
      <c r="E53" s="180"/>
      <c r="F53" s="180"/>
      <c r="G53" s="78"/>
    </row>
    <row r="54" spans="2:7" s="93" customFormat="1" x14ac:dyDescent="0.25">
      <c r="E54" s="97">
        <f>SUM(E52)</f>
        <v>4604000</v>
      </c>
      <c r="F54" s="97">
        <f>SUM(F52)</f>
        <v>4604000</v>
      </c>
      <c r="G54" s="97">
        <f>SUM(G52)</f>
        <v>0</v>
      </c>
    </row>
    <row r="55" spans="2:7" s="63" customFormat="1" x14ac:dyDescent="0.25">
      <c r="E55" s="79"/>
      <c r="F55" s="79"/>
      <c r="G55" s="79"/>
    </row>
    <row r="56" spans="2:7" s="63" customFormat="1" x14ac:dyDescent="0.25">
      <c r="C56" s="63" t="s">
        <v>249</v>
      </c>
      <c r="G56" s="64"/>
    </row>
    <row r="57" spans="2:7" s="63" customFormat="1" x14ac:dyDescent="0.25">
      <c r="E57" s="74" t="s">
        <v>41</v>
      </c>
      <c r="F57" s="74" t="s">
        <v>40</v>
      </c>
      <c r="G57" s="75" t="s">
        <v>266</v>
      </c>
    </row>
    <row r="58" spans="2:7" s="63" customFormat="1" x14ac:dyDescent="0.25">
      <c r="E58" s="72">
        <v>0</v>
      </c>
      <c r="F58" s="72">
        <v>0</v>
      </c>
      <c r="G58" s="73">
        <f>F58-E58</f>
        <v>0</v>
      </c>
    </row>
    <row r="59" spans="2:7" s="63" customFormat="1" x14ac:dyDescent="0.25">
      <c r="E59" s="80">
        <f>SUM(E58:E58)</f>
        <v>0</v>
      </c>
      <c r="F59" s="80">
        <f>SUM(F58:F58)</f>
        <v>0</v>
      </c>
      <c r="G59" s="80">
        <f>SUM(G58:G58)</f>
        <v>0</v>
      </c>
    </row>
    <row r="60" spans="2:7" s="63" customFormat="1" x14ac:dyDescent="0.25">
      <c r="E60" s="79"/>
      <c r="F60" s="79"/>
      <c r="G60" s="79"/>
    </row>
    <row r="61" spans="2:7" s="63" customFormat="1" x14ac:dyDescent="0.25">
      <c r="B61" s="63" t="s">
        <v>84</v>
      </c>
      <c r="C61" s="63" t="s">
        <v>23</v>
      </c>
      <c r="G61" s="64"/>
    </row>
    <row r="62" spans="2:7" s="63" customFormat="1" x14ac:dyDescent="0.25">
      <c r="C62" s="63" t="s">
        <v>194</v>
      </c>
      <c r="G62" s="64"/>
    </row>
    <row r="63" spans="2:7" s="63" customFormat="1" ht="16.5" thickBot="1" x14ac:dyDescent="0.3">
      <c r="E63" s="74" t="s">
        <v>41</v>
      </c>
      <c r="F63" s="74" t="s">
        <v>40</v>
      </c>
      <c r="G63" s="75" t="s">
        <v>266</v>
      </c>
    </row>
    <row r="64" spans="2:7" s="63" customFormat="1" x14ac:dyDescent="0.25">
      <c r="C64" s="63" t="s">
        <v>81</v>
      </c>
      <c r="E64" s="176">
        <v>54122700</v>
      </c>
      <c r="F64" s="181">
        <v>53849020</v>
      </c>
      <c r="G64" s="78">
        <f>F64-E64</f>
        <v>-273680</v>
      </c>
    </row>
    <row r="65" spans="2:7" s="63" customFormat="1" x14ac:dyDescent="0.25">
      <c r="C65" s="63" t="s">
        <v>82</v>
      </c>
      <c r="E65" s="176">
        <v>54122700</v>
      </c>
      <c r="F65" s="182">
        <v>53849020</v>
      </c>
      <c r="G65" s="78">
        <f t="shared" ref="G65:G76" si="2">F65-E65</f>
        <v>-273680</v>
      </c>
    </row>
    <row r="66" spans="2:7" s="63" customFormat="1" x14ac:dyDescent="0.25">
      <c r="C66" s="63" t="s">
        <v>83</v>
      </c>
      <c r="E66" s="176">
        <v>54122700</v>
      </c>
      <c r="F66" s="182">
        <v>53849020</v>
      </c>
      <c r="G66" s="78">
        <f t="shared" si="2"/>
        <v>-273680</v>
      </c>
    </row>
    <row r="67" spans="2:7" s="63" customFormat="1" x14ac:dyDescent="0.25">
      <c r="C67" s="63" t="s">
        <v>174</v>
      </c>
      <c r="E67" s="176">
        <v>54122700</v>
      </c>
      <c r="F67" s="182">
        <v>53849020</v>
      </c>
      <c r="G67" s="78">
        <f t="shared" si="2"/>
        <v>-273680</v>
      </c>
    </row>
    <row r="68" spans="2:7" s="63" customFormat="1" x14ac:dyDescent="0.25">
      <c r="C68" s="63" t="s">
        <v>175</v>
      </c>
      <c r="E68" s="176">
        <v>54122700</v>
      </c>
      <c r="F68" s="182">
        <v>53849020</v>
      </c>
      <c r="G68" s="78">
        <f t="shared" si="2"/>
        <v>-273680</v>
      </c>
    </row>
    <row r="69" spans="2:7" s="63" customFormat="1" x14ac:dyDescent="0.25">
      <c r="C69" s="63" t="s">
        <v>176</v>
      </c>
      <c r="E69" s="176">
        <v>54122700</v>
      </c>
      <c r="F69" s="182">
        <v>53849020</v>
      </c>
      <c r="G69" s="78">
        <f t="shared" si="2"/>
        <v>-273680</v>
      </c>
    </row>
    <row r="70" spans="2:7" s="63" customFormat="1" x14ac:dyDescent="0.25">
      <c r="C70" s="63" t="s">
        <v>177</v>
      </c>
      <c r="E70" s="176">
        <v>54122700</v>
      </c>
      <c r="F70" s="182">
        <v>53849020</v>
      </c>
      <c r="G70" s="78">
        <f t="shared" si="2"/>
        <v>-273680</v>
      </c>
    </row>
    <row r="71" spans="2:7" s="63" customFormat="1" x14ac:dyDescent="0.25">
      <c r="C71" s="63" t="s">
        <v>178</v>
      </c>
      <c r="E71" s="176">
        <v>54122700</v>
      </c>
      <c r="F71" s="182">
        <v>53849020</v>
      </c>
      <c r="G71" s="78">
        <f t="shared" si="2"/>
        <v>-273680</v>
      </c>
    </row>
    <row r="72" spans="2:7" s="63" customFormat="1" x14ac:dyDescent="0.25">
      <c r="C72" s="63" t="s">
        <v>179</v>
      </c>
      <c r="E72" s="176">
        <v>54122700</v>
      </c>
      <c r="F72" s="182">
        <v>53849020</v>
      </c>
      <c r="G72" s="78">
        <f t="shared" si="2"/>
        <v>-273680</v>
      </c>
    </row>
    <row r="73" spans="2:7" s="63" customFormat="1" x14ac:dyDescent="0.25">
      <c r="C73" s="63" t="s">
        <v>180</v>
      </c>
      <c r="E73" s="176">
        <v>54122700</v>
      </c>
      <c r="F73" s="182">
        <v>53849020</v>
      </c>
      <c r="G73" s="78">
        <f t="shared" si="2"/>
        <v>-273680</v>
      </c>
    </row>
    <row r="74" spans="2:7" s="63" customFormat="1" x14ac:dyDescent="0.25">
      <c r="C74" s="63" t="s">
        <v>181</v>
      </c>
      <c r="E74" s="176">
        <v>54122700</v>
      </c>
      <c r="F74" s="182">
        <v>53849020</v>
      </c>
      <c r="G74" s="78">
        <f t="shared" si="2"/>
        <v>-273680</v>
      </c>
    </row>
    <row r="75" spans="2:7" s="63" customFormat="1" ht="16.5" thickBot="1" x14ac:dyDescent="0.3">
      <c r="C75" s="63" t="s">
        <v>182</v>
      </c>
      <c r="E75" s="176">
        <v>54122600</v>
      </c>
      <c r="F75" s="183">
        <v>53845320</v>
      </c>
      <c r="G75" s="78">
        <f t="shared" si="2"/>
        <v>-277280</v>
      </c>
    </row>
    <row r="76" spans="2:7" s="93" customFormat="1" ht="16.5" thickBot="1" x14ac:dyDescent="0.3">
      <c r="E76" s="98">
        <f>SUM(E64:E75)</f>
        <v>649472300</v>
      </c>
      <c r="F76" s="98">
        <f>SUM(F64:F75)</f>
        <v>646184540</v>
      </c>
      <c r="G76" s="415">
        <f t="shared" si="2"/>
        <v>-3287760</v>
      </c>
    </row>
    <row r="77" spans="2:7" s="93" customFormat="1" x14ac:dyDescent="0.25">
      <c r="E77" s="114"/>
      <c r="F77" s="114"/>
      <c r="G77" s="114"/>
    </row>
    <row r="78" spans="2:7" s="63" customFormat="1" x14ac:dyDescent="0.25">
      <c r="E78" s="83"/>
      <c r="F78" s="83"/>
      <c r="G78" s="83"/>
    </row>
    <row r="79" spans="2:7" s="63" customFormat="1" x14ac:dyDescent="0.25">
      <c r="B79" s="63" t="s">
        <v>85</v>
      </c>
      <c r="C79" s="63" t="s">
        <v>24</v>
      </c>
      <c r="G79" s="64"/>
    </row>
    <row r="80" spans="2:7" s="63" customFormat="1" x14ac:dyDescent="0.25">
      <c r="C80" s="63" t="s">
        <v>89</v>
      </c>
      <c r="G80" s="64"/>
    </row>
    <row r="81" spans="2:7" s="63" customFormat="1" x14ac:dyDescent="0.25">
      <c r="E81" s="74" t="s">
        <v>41</v>
      </c>
      <c r="F81" s="74" t="s">
        <v>40</v>
      </c>
      <c r="G81" s="75" t="s">
        <v>266</v>
      </c>
    </row>
    <row r="82" spans="2:7" s="63" customFormat="1" x14ac:dyDescent="0.25">
      <c r="C82" s="63" t="s">
        <v>338</v>
      </c>
      <c r="E82" s="211">
        <v>350000000</v>
      </c>
      <c r="F82" s="210">
        <v>350000000</v>
      </c>
      <c r="G82" s="84">
        <f>E82-F82</f>
        <v>0</v>
      </c>
    </row>
    <row r="83" spans="2:7" s="63" customFormat="1" x14ac:dyDescent="0.25">
      <c r="C83" s="63" t="s">
        <v>87</v>
      </c>
      <c r="E83" s="85">
        <v>0</v>
      </c>
      <c r="F83" s="85">
        <v>0</v>
      </c>
      <c r="G83" s="84">
        <f>E83-F83</f>
        <v>0</v>
      </c>
    </row>
    <row r="84" spans="2:7" s="63" customFormat="1" x14ac:dyDescent="0.25">
      <c r="E84" s="85">
        <f>SUM(E82:E83)</f>
        <v>350000000</v>
      </c>
      <c r="F84" s="85">
        <f>SUM(F82:F83)</f>
        <v>350000000</v>
      </c>
      <c r="G84" s="85">
        <f>SUM(G82:G83)</f>
        <v>0</v>
      </c>
    </row>
    <row r="85" spans="2:7" s="63" customFormat="1" x14ac:dyDescent="0.25">
      <c r="E85" s="86"/>
      <c r="F85" s="86"/>
      <c r="G85" s="86"/>
    </row>
    <row r="86" spans="2:7" s="63" customFormat="1" x14ac:dyDescent="0.25">
      <c r="E86" s="86"/>
      <c r="F86" s="86"/>
      <c r="G86" s="86"/>
    </row>
    <row r="87" spans="2:7" s="63" customFormat="1" x14ac:dyDescent="0.25">
      <c r="E87" s="86"/>
      <c r="F87" s="86"/>
      <c r="G87" s="86"/>
    </row>
    <row r="88" spans="2:7" s="63" customFormat="1" x14ac:dyDescent="0.25">
      <c r="E88" s="86"/>
      <c r="F88" s="86"/>
      <c r="G88" s="86"/>
    </row>
    <row r="89" spans="2:7" s="63" customFormat="1" x14ac:dyDescent="0.25">
      <c r="E89" s="86"/>
      <c r="F89" s="86"/>
      <c r="G89" s="86"/>
    </row>
    <row r="90" spans="2:7" s="63" customFormat="1" x14ac:dyDescent="0.25">
      <c r="E90" s="86"/>
      <c r="F90" s="86"/>
      <c r="G90" s="86"/>
    </row>
    <row r="91" spans="2:7" s="63" customFormat="1" x14ac:dyDescent="0.25">
      <c r="E91" s="86"/>
      <c r="F91" s="86"/>
      <c r="G91" s="86"/>
    </row>
    <row r="92" spans="2:7" s="63" customFormat="1" x14ac:dyDescent="0.25">
      <c r="E92" s="86"/>
      <c r="F92" s="86"/>
      <c r="G92" s="86"/>
    </row>
    <row r="93" spans="2:7" s="63" customFormat="1" x14ac:dyDescent="0.25">
      <c r="E93" s="86"/>
      <c r="F93" s="86"/>
      <c r="G93" s="86"/>
    </row>
    <row r="94" spans="2:7" s="63" customFormat="1" x14ac:dyDescent="0.25">
      <c r="B94" s="63" t="s">
        <v>88</v>
      </c>
      <c r="G94" s="64"/>
    </row>
    <row r="95" spans="2:7" s="63" customFormat="1" x14ac:dyDescent="0.25">
      <c r="C95" s="63" t="s">
        <v>86</v>
      </c>
      <c r="G95" s="64"/>
    </row>
    <row r="96" spans="2:7" s="63" customFormat="1" x14ac:dyDescent="0.25">
      <c r="E96" s="74" t="s">
        <v>41</v>
      </c>
      <c r="F96" s="74" t="s">
        <v>40</v>
      </c>
      <c r="G96" s="75" t="s">
        <v>266</v>
      </c>
    </row>
    <row r="97" spans="2:7" s="63" customFormat="1" x14ac:dyDescent="0.25">
      <c r="C97" s="63" t="s">
        <v>183</v>
      </c>
      <c r="E97" s="81"/>
      <c r="F97" s="81"/>
      <c r="G97" s="82">
        <f>F97-E97</f>
        <v>0</v>
      </c>
    </row>
    <row r="98" spans="2:7" s="93" customFormat="1" x14ac:dyDescent="0.25">
      <c r="E98" s="98">
        <f>SUM(E97)</f>
        <v>0</v>
      </c>
      <c r="F98" s="98">
        <f>SUM(F97)</f>
        <v>0</v>
      </c>
      <c r="G98" s="98">
        <f>SUM(G97)</f>
        <v>0</v>
      </c>
    </row>
    <row r="99" spans="2:7" s="63" customFormat="1" x14ac:dyDescent="0.25">
      <c r="E99" s="79"/>
      <c r="F99" s="79"/>
      <c r="G99" s="79"/>
    </row>
    <row r="100" spans="2:7" s="63" customFormat="1" x14ac:dyDescent="0.25">
      <c r="B100" s="63" t="s">
        <v>90</v>
      </c>
      <c r="C100" s="63" t="s">
        <v>26</v>
      </c>
      <c r="G100" s="64"/>
    </row>
    <row r="101" spans="2:7" s="63" customFormat="1" x14ac:dyDescent="0.25">
      <c r="C101" s="63" t="s">
        <v>91</v>
      </c>
      <c r="G101" s="64"/>
    </row>
    <row r="102" spans="2:7" s="63" customFormat="1" x14ac:dyDescent="0.25">
      <c r="E102" s="74" t="s">
        <v>41</v>
      </c>
      <c r="F102" s="74" t="s">
        <v>40</v>
      </c>
      <c r="G102" s="75" t="s">
        <v>266</v>
      </c>
    </row>
    <row r="103" spans="2:7" s="63" customFormat="1" x14ac:dyDescent="0.25">
      <c r="C103" s="63" t="s">
        <v>92</v>
      </c>
      <c r="E103" s="67">
        <v>0</v>
      </c>
      <c r="F103" s="67">
        <v>0</v>
      </c>
      <c r="G103" s="69">
        <f>E103-F103</f>
        <v>0</v>
      </c>
    </row>
    <row r="104" spans="2:7" s="63" customFormat="1" ht="30" customHeight="1" x14ac:dyDescent="0.25">
      <c r="C104" s="432" t="s">
        <v>93</v>
      </c>
      <c r="D104" s="432"/>
      <c r="E104" s="67">
        <v>0</v>
      </c>
      <c r="F104" s="67">
        <v>0</v>
      </c>
      <c r="G104" s="69">
        <f t="shared" ref="G104:G109" si="3">E104-F104</f>
        <v>0</v>
      </c>
    </row>
    <row r="105" spans="2:7" s="63" customFormat="1" ht="30" customHeight="1" x14ac:dyDescent="0.25">
      <c r="C105" s="432" t="s">
        <v>94</v>
      </c>
      <c r="D105" s="432"/>
      <c r="E105" s="67">
        <v>0</v>
      </c>
      <c r="F105" s="67">
        <v>0</v>
      </c>
      <c r="G105" s="69">
        <f t="shared" si="3"/>
        <v>0</v>
      </c>
    </row>
    <row r="106" spans="2:7" s="63" customFormat="1" x14ac:dyDescent="0.25">
      <c r="C106" s="63" t="s">
        <v>95</v>
      </c>
      <c r="E106" s="67">
        <v>0</v>
      </c>
      <c r="F106" s="67">
        <v>0</v>
      </c>
      <c r="G106" s="69">
        <f t="shared" si="3"/>
        <v>0</v>
      </c>
    </row>
    <row r="107" spans="2:7" s="63" customFormat="1" ht="45" customHeight="1" x14ac:dyDescent="0.25">
      <c r="C107" s="432" t="s">
        <v>96</v>
      </c>
      <c r="D107" s="432"/>
      <c r="E107" s="69">
        <v>0</v>
      </c>
      <c r="F107" s="69">
        <v>0</v>
      </c>
      <c r="G107" s="69">
        <f t="shared" si="3"/>
        <v>0</v>
      </c>
    </row>
    <row r="108" spans="2:7" s="63" customFormat="1" x14ac:dyDescent="0.25">
      <c r="C108" s="63" t="s">
        <v>97</v>
      </c>
      <c r="E108" s="176">
        <v>975000</v>
      </c>
      <c r="F108" s="160">
        <v>1262487</v>
      </c>
      <c r="G108" s="69">
        <f t="shared" si="3"/>
        <v>-287487</v>
      </c>
    </row>
    <row r="109" spans="2:7" s="63" customFormat="1" x14ac:dyDescent="0.25">
      <c r="C109" s="63" t="s">
        <v>98</v>
      </c>
      <c r="E109" s="70">
        <v>0</v>
      </c>
      <c r="F109" s="70">
        <v>0</v>
      </c>
      <c r="G109" s="69">
        <f t="shared" si="3"/>
        <v>0</v>
      </c>
    </row>
    <row r="110" spans="2:7" s="93" customFormat="1" x14ac:dyDescent="0.25">
      <c r="E110" s="99">
        <f>SUM(E103:E109)</f>
        <v>975000</v>
      </c>
      <c r="F110" s="99">
        <f>SUM(F103:F109)</f>
        <v>1262487</v>
      </c>
      <c r="G110" s="99">
        <f>SUM(G103:G109)</f>
        <v>-287487</v>
      </c>
    </row>
    <row r="111" spans="2:7" s="63" customFormat="1" x14ac:dyDescent="0.25">
      <c r="E111" s="79"/>
      <c r="F111" s="79"/>
      <c r="G111" s="79"/>
    </row>
    <row r="112" spans="2:7" s="63" customFormat="1" x14ac:dyDescent="0.25">
      <c r="B112" s="63" t="s">
        <v>99</v>
      </c>
      <c r="C112" s="63" t="s">
        <v>100</v>
      </c>
      <c r="G112" s="64"/>
    </row>
    <row r="113" spans="2:7" s="63" customFormat="1" x14ac:dyDescent="0.25">
      <c r="C113" s="63" t="s">
        <v>101</v>
      </c>
      <c r="G113" s="64"/>
    </row>
    <row r="114" spans="2:7" s="63" customFormat="1" x14ac:dyDescent="0.25">
      <c r="E114" s="74" t="s">
        <v>41</v>
      </c>
      <c r="F114" s="74" t="s">
        <v>40</v>
      </c>
      <c r="G114" s="75" t="s">
        <v>266</v>
      </c>
    </row>
    <row r="115" spans="2:7" s="63" customFormat="1" x14ac:dyDescent="0.25">
      <c r="C115" s="63" t="s">
        <v>102</v>
      </c>
      <c r="E115" s="184">
        <v>522908279.04000002</v>
      </c>
      <c r="F115" s="185">
        <v>509166916</v>
      </c>
      <c r="G115" s="78">
        <f>E115-F115</f>
        <v>13741363.040000021</v>
      </c>
    </row>
    <row r="116" spans="2:7" s="63" customFormat="1" x14ac:dyDescent="0.25">
      <c r="C116" s="63" t="s">
        <v>103</v>
      </c>
      <c r="E116" s="175">
        <v>166973376.56</v>
      </c>
      <c r="F116" s="186">
        <v>163634628</v>
      </c>
      <c r="G116" s="78">
        <f t="shared" ref="G116:G117" si="4">E116-F116</f>
        <v>3338748.5600000024</v>
      </c>
    </row>
    <row r="117" spans="2:7" s="63" customFormat="1" x14ac:dyDescent="0.25">
      <c r="C117" s="63" t="s">
        <v>104</v>
      </c>
      <c r="E117" s="187">
        <v>79130365</v>
      </c>
      <c r="F117" s="188">
        <v>79129750</v>
      </c>
      <c r="G117" s="78">
        <f t="shared" si="4"/>
        <v>615</v>
      </c>
    </row>
    <row r="118" spans="2:7" s="93" customFormat="1" x14ac:dyDescent="0.25">
      <c r="E118" s="98">
        <f>SUM(E115:E117)</f>
        <v>769012020.60000002</v>
      </c>
      <c r="F118" s="98">
        <f>SUM(F115:F117)</f>
        <v>751931294</v>
      </c>
      <c r="G118" s="98">
        <f>SUM(G115:G117)</f>
        <v>17080726.600000024</v>
      </c>
    </row>
    <row r="119" spans="2:7" s="63" customFormat="1" x14ac:dyDescent="0.25">
      <c r="E119" s="79"/>
      <c r="F119" s="79"/>
      <c r="G119" s="79"/>
    </row>
    <row r="120" spans="2:7" s="63" customFormat="1" x14ac:dyDescent="0.25">
      <c r="B120" s="63" t="s">
        <v>105</v>
      </c>
      <c r="C120" s="63" t="s">
        <v>106</v>
      </c>
      <c r="G120" s="64"/>
    </row>
    <row r="121" spans="2:7" s="63" customFormat="1" x14ac:dyDescent="0.25">
      <c r="C121" s="63" t="s">
        <v>107</v>
      </c>
      <c r="G121" s="64"/>
    </row>
    <row r="122" spans="2:7" s="63" customFormat="1" x14ac:dyDescent="0.25">
      <c r="E122" s="74" t="s">
        <v>41</v>
      </c>
      <c r="F122" s="74" t="s">
        <v>40</v>
      </c>
      <c r="G122" s="75" t="s">
        <v>266</v>
      </c>
    </row>
    <row r="123" spans="2:7" s="63" customFormat="1" x14ac:dyDescent="0.25">
      <c r="C123" s="63" t="s">
        <v>103</v>
      </c>
      <c r="E123" s="176">
        <v>188113300</v>
      </c>
      <c r="F123" s="176">
        <v>187931300</v>
      </c>
      <c r="G123" s="78">
        <f>E123-F123</f>
        <v>182000</v>
      </c>
    </row>
    <row r="124" spans="2:7" s="63" customFormat="1" x14ac:dyDescent="0.25">
      <c r="C124" s="63" t="s">
        <v>104</v>
      </c>
      <c r="E124" s="176">
        <v>578046500</v>
      </c>
      <c r="F124" s="176">
        <v>569781500</v>
      </c>
      <c r="G124" s="78">
        <f>E124-F124</f>
        <v>8265000</v>
      </c>
    </row>
    <row r="125" spans="2:7" s="93" customFormat="1" x14ac:dyDescent="0.25">
      <c r="E125" s="98">
        <f>SUM(E123:E124)</f>
        <v>766159800</v>
      </c>
      <c r="F125" s="98">
        <f>SUM(F123:F124)</f>
        <v>757712800</v>
      </c>
      <c r="G125" s="98">
        <f>SUM(G123:G124)</f>
        <v>8447000</v>
      </c>
    </row>
    <row r="126" spans="2:7" s="63" customFormat="1" x14ac:dyDescent="0.25">
      <c r="E126" s="79"/>
      <c r="F126" s="79"/>
      <c r="G126" s="79"/>
    </row>
    <row r="127" spans="2:7" s="63" customFormat="1" x14ac:dyDescent="0.25">
      <c r="B127" s="63" t="s">
        <v>108</v>
      </c>
      <c r="C127" s="63" t="s">
        <v>109</v>
      </c>
      <c r="G127" s="64"/>
    </row>
    <row r="128" spans="2:7" s="63" customFormat="1" x14ac:dyDescent="0.25">
      <c r="C128" s="63" t="s">
        <v>110</v>
      </c>
      <c r="G128" s="64"/>
    </row>
    <row r="129" spans="2:7" s="63" customFormat="1" x14ac:dyDescent="0.25">
      <c r="E129" s="74" t="s">
        <v>41</v>
      </c>
      <c r="F129" s="74" t="s">
        <v>40</v>
      </c>
      <c r="G129" s="75" t="s">
        <v>80</v>
      </c>
    </row>
    <row r="130" spans="2:7" s="63" customFormat="1" x14ac:dyDescent="0.25">
      <c r="C130" s="63" t="s">
        <v>103</v>
      </c>
      <c r="E130" s="174">
        <v>57311520</v>
      </c>
      <c r="F130" s="178">
        <v>50972520</v>
      </c>
      <c r="G130" s="78">
        <f>E130-F130</f>
        <v>6339000</v>
      </c>
    </row>
    <row r="131" spans="2:7" s="63" customFormat="1" x14ac:dyDescent="0.25">
      <c r="C131" s="63" t="s">
        <v>104</v>
      </c>
      <c r="E131" s="176"/>
      <c r="F131" s="176"/>
      <c r="G131" s="78">
        <f>E131-F131</f>
        <v>0</v>
      </c>
    </row>
    <row r="132" spans="2:7" s="93" customFormat="1" x14ac:dyDescent="0.25">
      <c r="E132" s="98">
        <f>SUM(E130:E131)</f>
        <v>57311520</v>
      </c>
      <c r="F132" s="98">
        <f>SUM(F130:F131)</f>
        <v>50972520</v>
      </c>
      <c r="G132" s="98">
        <f>SUM(G130:G131)</f>
        <v>6339000</v>
      </c>
    </row>
    <row r="133" spans="2:7" s="63" customFormat="1" x14ac:dyDescent="0.25">
      <c r="E133" s="79"/>
      <c r="F133" s="79"/>
      <c r="G133" s="79"/>
    </row>
    <row r="134" spans="2:7" s="63" customFormat="1" x14ac:dyDescent="0.25">
      <c r="B134" s="63" t="s">
        <v>111</v>
      </c>
      <c r="C134" s="63" t="s">
        <v>267</v>
      </c>
      <c r="G134" s="64"/>
    </row>
    <row r="135" spans="2:7" s="63" customFormat="1" x14ac:dyDescent="0.25">
      <c r="C135" s="63" t="s">
        <v>112</v>
      </c>
      <c r="G135" s="64"/>
    </row>
    <row r="136" spans="2:7" s="63" customFormat="1" x14ac:dyDescent="0.25">
      <c r="E136" s="74" t="s">
        <v>41</v>
      </c>
      <c r="F136" s="74" t="s">
        <v>40</v>
      </c>
      <c r="G136" s="75" t="s">
        <v>266</v>
      </c>
    </row>
    <row r="137" spans="2:7" s="63" customFormat="1" x14ac:dyDescent="0.25">
      <c r="C137" s="63" t="s">
        <v>103</v>
      </c>
      <c r="E137" s="174">
        <v>11690000</v>
      </c>
      <c r="F137" s="174">
        <v>11690000</v>
      </c>
      <c r="G137" s="78">
        <f>E137-F137</f>
        <v>0</v>
      </c>
    </row>
    <row r="138" spans="2:7" s="63" customFormat="1" x14ac:dyDescent="0.25">
      <c r="C138" s="63" t="s">
        <v>104</v>
      </c>
      <c r="E138" s="81">
        <v>0</v>
      </c>
      <c r="F138" s="81">
        <v>0</v>
      </c>
      <c r="G138" s="82">
        <f>F138-E138</f>
        <v>0</v>
      </c>
    </row>
    <row r="139" spans="2:7" s="93" customFormat="1" x14ac:dyDescent="0.25">
      <c r="E139" s="98">
        <f>SUM(E137:E138)</f>
        <v>11690000</v>
      </c>
      <c r="F139" s="98">
        <f>SUM(F137:F138)</f>
        <v>11690000</v>
      </c>
      <c r="G139" s="98">
        <f>SUM(G137:G138)</f>
        <v>0</v>
      </c>
    </row>
    <row r="140" spans="2:7" s="63" customFormat="1" x14ac:dyDescent="0.25">
      <c r="E140" s="79"/>
      <c r="F140" s="79"/>
      <c r="G140" s="79"/>
    </row>
    <row r="141" spans="2:7" s="63" customFormat="1" x14ac:dyDescent="0.25">
      <c r="B141" s="63" t="s">
        <v>113</v>
      </c>
      <c r="G141" s="64"/>
    </row>
    <row r="142" spans="2:7" s="63" customFormat="1" x14ac:dyDescent="0.25">
      <c r="C142" s="63" t="s">
        <v>114</v>
      </c>
      <c r="G142" s="64"/>
    </row>
    <row r="143" spans="2:7" s="63" customFormat="1" x14ac:dyDescent="0.25">
      <c r="E143" s="74" t="s">
        <v>41</v>
      </c>
      <c r="F143" s="74" t="s">
        <v>40</v>
      </c>
      <c r="G143" s="75" t="s">
        <v>266</v>
      </c>
    </row>
    <row r="144" spans="2:7" s="63" customFormat="1" x14ac:dyDescent="0.25">
      <c r="C144" s="63" t="s">
        <v>184</v>
      </c>
      <c r="E144" s="174">
        <v>461909200</v>
      </c>
      <c r="F144" s="176">
        <v>455956200</v>
      </c>
      <c r="G144" s="78">
        <f>E144-F144</f>
        <v>5953000</v>
      </c>
    </row>
    <row r="145" spans="2:7" s="63" customFormat="1" x14ac:dyDescent="0.25">
      <c r="C145" s="63" t="s">
        <v>185</v>
      </c>
      <c r="E145" s="81">
        <v>0</v>
      </c>
      <c r="F145" s="81">
        <v>0</v>
      </c>
      <c r="G145" s="82">
        <f>F145-E145</f>
        <v>0</v>
      </c>
    </row>
    <row r="146" spans="2:7" s="93" customFormat="1" x14ac:dyDescent="0.25">
      <c r="E146" s="98">
        <f>SUM(E144:E145)</f>
        <v>461909200</v>
      </c>
      <c r="F146" s="98">
        <f>SUM(F144:F145)</f>
        <v>455956200</v>
      </c>
      <c r="G146" s="98">
        <f>SUM(G144:G145)</f>
        <v>5953000</v>
      </c>
    </row>
    <row r="147" spans="2:7" s="63" customFormat="1" x14ac:dyDescent="0.25">
      <c r="E147" s="79"/>
      <c r="F147" s="79"/>
      <c r="G147" s="79"/>
    </row>
    <row r="148" spans="2:7" s="63" customFormat="1" x14ac:dyDescent="0.25">
      <c r="B148" s="63" t="s">
        <v>115</v>
      </c>
      <c r="G148" s="64"/>
    </row>
    <row r="149" spans="2:7" s="63" customFormat="1" x14ac:dyDescent="0.25">
      <c r="C149" s="63" t="s">
        <v>116</v>
      </c>
      <c r="G149" s="64"/>
    </row>
    <row r="150" spans="2:7" s="63" customFormat="1" x14ac:dyDescent="0.25">
      <c r="E150" s="74" t="s">
        <v>41</v>
      </c>
      <c r="F150" s="74" t="s">
        <v>40</v>
      </c>
      <c r="G150" s="75" t="s">
        <v>266</v>
      </c>
    </row>
    <row r="151" spans="2:7" s="63" customFormat="1" x14ac:dyDescent="0.25">
      <c r="C151" s="63" t="s">
        <v>102</v>
      </c>
      <c r="E151" s="72"/>
      <c r="F151" s="72"/>
      <c r="G151" s="73"/>
    </row>
    <row r="152" spans="2:7" s="63" customFormat="1" ht="31.5" x14ac:dyDescent="0.25">
      <c r="D152" s="87" t="s">
        <v>117</v>
      </c>
      <c r="E152" s="189">
        <v>40950000</v>
      </c>
      <c r="F152" s="189">
        <v>40950000</v>
      </c>
      <c r="G152" s="78">
        <f>E152-F152</f>
        <v>0</v>
      </c>
    </row>
    <row r="153" spans="2:7" s="63" customFormat="1" ht="31.5" x14ac:dyDescent="0.25">
      <c r="D153" s="87" t="s">
        <v>118</v>
      </c>
      <c r="E153" s="189">
        <v>398638400</v>
      </c>
      <c r="F153" s="189">
        <v>387920200</v>
      </c>
      <c r="G153" s="78">
        <f t="shared" ref="G153:G155" si="5">E153-F153</f>
        <v>10718200</v>
      </c>
    </row>
    <row r="154" spans="2:7" s="63" customFormat="1" ht="31.5" x14ac:dyDescent="0.25">
      <c r="D154" s="87" t="s">
        <v>119</v>
      </c>
      <c r="E154" s="189">
        <v>29369879.039999999</v>
      </c>
      <c r="F154" s="190">
        <v>26346716</v>
      </c>
      <c r="G154" s="78">
        <f t="shared" si="5"/>
        <v>3023163.0399999991</v>
      </c>
    </row>
    <row r="155" spans="2:7" s="63" customFormat="1" x14ac:dyDescent="0.25">
      <c r="D155" s="87" t="s">
        <v>120</v>
      </c>
      <c r="E155" s="191">
        <v>53950000</v>
      </c>
      <c r="F155" s="191">
        <v>53950000</v>
      </c>
      <c r="G155" s="78">
        <f t="shared" si="5"/>
        <v>0</v>
      </c>
    </row>
    <row r="156" spans="2:7" s="93" customFormat="1" x14ac:dyDescent="0.25">
      <c r="E156" s="98">
        <f>SUM(E152:E155)</f>
        <v>522908279.04000002</v>
      </c>
      <c r="F156" s="98">
        <f>SUM(F152:F155)</f>
        <v>509166916</v>
      </c>
      <c r="G156" s="98">
        <f>SUM(G152:G155)</f>
        <v>13741363.039999999</v>
      </c>
    </row>
    <row r="157" spans="2:7" s="93" customFormat="1" x14ac:dyDescent="0.25">
      <c r="E157" s="114"/>
      <c r="F157" s="114"/>
      <c r="G157" s="114"/>
    </row>
    <row r="158" spans="2:7" s="63" customFormat="1" x14ac:dyDescent="0.25">
      <c r="E158" s="88"/>
      <c r="F158" s="88"/>
      <c r="G158" s="88"/>
    </row>
    <row r="159" spans="2:7" s="63" customFormat="1" x14ac:dyDescent="0.25">
      <c r="C159" s="63" t="s">
        <v>103</v>
      </c>
      <c r="G159" s="64"/>
    </row>
    <row r="160" spans="2:7" s="63" customFormat="1" x14ac:dyDescent="0.25">
      <c r="D160" s="87" t="s">
        <v>121</v>
      </c>
      <c r="E160" s="174">
        <v>157449913.56</v>
      </c>
      <c r="F160" s="176">
        <v>153090670</v>
      </c>
      <c r="G160" s="78">
        <f>E160-F160</f>
        <v>4359243.5600000024</v>
      </c>
    </row>
    <row r="161" spans="3:7" s="63" customFormat="1" x14ac:dyDescent="0.25">
      <c r="D161" s="87" t="s">
        <v>122</v>
      </c>
      <c r="E161" s="174">
        <v>121975000</v>
      </c>
      <c r="F161" s="176">
        <v>120475000</v>
      </c>
      <c r="G161" s="78">
        <f t="shared" ref="G161:G166" si="6">E161-F161</f>
        <v>1500000</v>
      </c>
    </row>
    <row r="162" spans="3:7" s="63" customFormat="1" x14ac:dyDescent="0.25">
      <c r="D162" s="87" t="s">
        <v>186</v>
      </c>
      <c r="E162" s="174">
        <v>4670000</v>
      </c>
      <c r="F162" s="176">
        <v>4670000</v>
      </c>
      <c r="G162" s="78">
        <f t="shared" si="6"/>
        <v>0</v>
      </c>
    </row>
    <row r="163" spans="3:7" s="63" customFormat="1" x14ac:dyDescent="0.25">
      <c r="D163" s="87" t="s">
        <v>187</v>
      </c>
      <c r="E163" s="174">
        <v>13100000</v>
      </c>
      <c r="F163" s="178">
        <v>13100000</v>
      </c>
      <c r="G163" s="78">
        <f t="shared" si="6"/>
        <v>0</v>
      </c>
    </row>
    <row r="164" spans="3:7" s="63" customFormat="1" x14ac:dyDescent="0.25">
      <c r="D164" s="87" t="s">
        <v>123</v>
      </c>
      <c r="E164" s="174">
        <v>13257283</v>
      </c>
      <c r="F164" s="176">
        <v>9438778</v>
      </c>
      <c r="G164" s="78">
        <f t="shared" si="6"/>
        <v>3818505</v>
      </c>
    </row>
    <row r="165" spans="3:7" s="63" customFormat="1" x14ac:dyDescent="0.25">
      <c r="D165" s="87" t="s">
        <v>124</v>
      </c>
      <c r="E165" s="174">
        <v>11522000</v>
      </c>
      <c r="F165" s="176">
        <v>11522000</v>
      </c>
      <c r="G165" s="78">
        <f t="shared" si="6"/>
        <v>0</v>
      </c>
    </row>
    <row r="166" spans="3:7" s="63" customFormat="1" ht="29.25" customHeight="1" x14ac:dyDescent="0.25">
      <c r="D166" s="65" t="s">
        <v>125</v>
      </c>
      <c r="E166" s="174">
        <v>102114000</v>
      </c>
      <c r="F166" s="176">
        <v>101932000</v>
      </c>
      <c r="G166" s="78">
        <f t="shared" si="6"/>
        <v>182000</v>
      </c>
    </row>
    <row r="167" spans="3:7" s="93" customFormat="1" x14ac:dyDescent="0.25">
      <c r="E167" s="98">
        <f>SUM(E160:E166)</f>
        <v>424088196.56</v>
      </c>
      <c r="F167" s="98">
        <f>SUM(F160:F166)</f>
        <v>414228448</v>
      </c>
      <c r="G167" s="98">
        <f>SUM(G160:G166)</f>
        <v>9859748.5600000024</v>
      </c>
    </row>
    <row r="168" spans="3:7" s="63" customFormat="1" x14ac:dyDescent="0.25">
      <c r="E168" s="88"/>
      <c r="F168" s="88"/>
      <c r="G168" s="88"/>
    </row>
    <row r="169" spans="3:7" s="63" customFormat="1" x14ac:dyDescent="0.25">
      <c r="C169" s="63" t="s">
        <v>104</v>
      </c>
      <c r="G169" s="64"/>
    </row>
    <row r="170" spans="3:7" s="63" customFormat="1" x14ac:dyDescent="0.25">
      <c r="D170" s="87" t="s">
        <v>126</v>
      </c>
      <c r="E170" s="192">
        <v>0</v>
      </c>
      <c r="F170" s="192">
        <v>0</v>
      </c>
      <c r="G170" s="78">
        <f>E170-F170</f>
        <v>0</v>
      </c>
    </row>
    <row r="171" spans="3:7" s="63" customFormat="1" ht="31.5" x14ac:dyDescent="0.25">
      <c r="D171" s="87" t="s">
        <v>127</v>
      </c>
      <c r="E171" s="192">
        <v>48743365</v>
      </c>
      <c r="F171" s="192">
        <v>48742750</v>
      </c>
      <c r="G171" s="78">
        <f t="shared" ref="G171:G178" si="7">E171-F171</f>
        <v>615</v>
      </c>
    </row>
    <row r="172" spans="3:7" s="63" customFormat="1" x14ac:dyDescent="0.25">
      <c r="D172" s="87" t="s">
        <v>128</v>
      </c>
      <c r="E172" s="192">
        <v>0</v>
      </c>
      <c r="F172" s="192">
        <v>0</v>
      </c>
      <c r="G172" s="78">
        <f t="shared" si="7"/>
        <v>0</v>
      </c>
    </row>
    <row r="173" spans="3:7" s="63" customFormat="1" x14ac:dyDescent="0.25">
      <c r="D173" s="87" t="s">
        <v>129</v>
      </c>
      <c r="E173" s="193">
        <v>65463500</v>
      </c>
      <c r="F173" s="193">
        <v>64993500</v>
      </c>
      <c r="G173" s="78">
        <f t="shared" si="7"/>
        <v>470000</v>
      </c>
    </row>
    <row r="174" spans="3:7" s="63" customFormat="1" x14ac:dyDescent="0.25">
      <c r="D174" s="87" t="s">
        <v>130</v>
      </c>
      <c r="E174" s="194">
        <v>542970000</v>
      </c>
      <c r="F174" s="194">
        <v>535175000</v>
      </c>
      <c r="G174" s="78">
        <f t="shared" si="7"/>
        <v>7795000</v>
      </c>
    </row>
    <row r="175" spans="3:7" s="63" customFormat="1" x14ac:dyDescent="0.25">
      <c r="D175" s="87" t="s">
        <v>131</v>
      </c>
      <c r="E175" s="195">
        <v>0</v>
      </c>
      <c r="F175" s="195">
        <v>0</v>
      </c>
      <c r="G175" s="78">
        <f t="shared" si="7"/>
        <v>0</v>
      </c>
    </row>
    <row r="176" spans="3:7" s="63" customFormat="1" ht="31.5" x14ac:dyDescent="0.25">
      <c r="D176" s="87" t="s">
        <v>132</v>
      </c>
      <c r="E176" s="195">
        <v>0</v>
      </c>
      <c r="F176" s="195">
        <v>0</v>
      </c>
      <c r="G176" s="78">
        <f t="shared" si="7"/>
        <v>0</v>
      </c>
    </row>
    <row r="177" spans="2:7" s="63" customFormat="1" x14ac:dyDescent="0.25">
      <c r="D177" s="87" t="s">
        <v>133</v>
      </c>
      <c r="E177" s="195">
        <v>0</v>
      </c>
      <c r="F177" s="195">
        <v>0</v>
      </c>
      <c r="G177" s="78">
        <f t="shared" si="7"/>
        <v>0</v>
      </c>
    </row>
    <row r="178" spans="2:7" s="63" customFormat="1" x14ac:dyDescent="0.25">
      <c r="D178" s="87" t="s">
        <v>134</v>
      </c>
      <c r="E178" s="178">
        <v>0</v>
      </c>
      <c r="F178" s="178">
        <v>0</v>
      </c>
      <c r="G178" s="78">
        <f t="shared" si="7"/>
        <v>0</v>
      </c>
    </row>
    <row r="179" spans="2:7" s="93" customFormat="1" x14ac:dyDescent="0.25">
      <c r="E179" s="98">
        <f>SUM(E170:E178)</f>
        <v>657176865</v>
      </c>
      <c r="F179" s="98">
        <f>SUM(F170:F178)</f>
        <v>648911250</v>
      </c>
      <c r="G179" s="98">
        <f>SUM(G170:G178)</f>
        <v>8265615</v>
      </c>
    </row>
    <row r="180" spans="2:7" s="63" customFormat="1" x14ac:dyDescent="0.25">
      <c r="E180" s="88"/>
      <c r="F180" s="88"/>
      <c r="G180" s="88"/>
    </row>
    <row r="181" spans="2:7" s="63" customFormat="1" x14ac:dyDescent="0.25">
      <c r="C181" s="63" t="s">
        <v>184</v>
      </c>
      <c r="E181" s="88"/>
      <c r="F181" s="88"/>
      <c r="G181" s="88"/>
    </row>
    <row r="182" spans="2:7" s="63" customFormat="1" x14ac:dyDescent="0.25">
      <c r="D182" s="63" t="s">
        <v>184</v>
      </c>
      <c r="E182" s="196">
        <v>461909200</v>
      </c>
      <c r="F182" s="191">
        <v>455956200</v>
      </c>
      <c r="G182" s="82">
        <f>E182-F182</f>
        <v>5953000</v>
      </c>
    </row>
    <row r="183" spans="2:7" s="93" customFormat="1" x14ac:dyDescent="0.25">
      <c r="E183" s="98">
        <f>SUM(E182)</f>
        <v>461909200</v>
      </c>
      <c r="F183" s="98">
        <f t="shared" ref="F183:G183" si="8">SUM(F182)</f>
        <v>455956200</v>
      </c>
      <c r="G183" s="98">
        <f t="shared" si="8"/>
        <v>5953000</v>
      </c>
    </row>
    <row r="184" spans="2:7" s="63" customFormat="1" x14ac:dyDescent="0.25">
      <c r="E184" s="88"/>
      <c r="F184" s="88"/>
      <c r="G184" s="88"/>
    </row>
    <row r="185" spans="2:7" s="63" customFormat="1" x14ac:dyDescent="0.25">
      <c r="B185" s="63" t="s">
        <v>135</v>
      </c>
      <c r="C185" s="63" t="s">
        <v>188</v>
      </c>
      <c r="G185" s="64"/>
    </row>
    <row r="186" spans="2:7" s="63" customFormat="1" x14ac:dyDescent="0.25">
      <c r="E186" s="74" t="s">
        <v>41</v>
      </c>
      <c r="F186" s="74" t="s">
        <v>40</v>
      </c>
      <c r="G186" s="75" t="s">
        <v>266</v>
      </c>
    </row>
    <row r="187" spans="2:7" s="63" customFormat="1" x14ac:dyDescent="0.25">
      <c r="C187" s="63" t="s">
        <v>54</v>
      </c>
      <c r="G187" s="64"/>
    </row>
    <row r="188" spans="2:7" s="63" customFormat="1" ht="45.75" customHeight="1" x14ac:dyDescent="0.25">
      <c r="D188" s="65" t="s">
        <v>139</v>
      </c>
      <c r="E188" s="197">
        <v>613523105.60000002</v>
      </c>
      <c r="F188" s="197">
        <v>599192994</v>
      </c>
      <c r="G188" s="78">
        <f>E188-F188</f>
        <v>14330111.600000024</v>
      </c>
    </row>
    <row r="189" spans="2:7" s="63" customFormat="1" ht="29.25" customHeight="1" x14ac:dyDescent="0.25">
      <c r="D189" s="65" t="s">
        <v>189</v>
      </c>
      <c r="E189" s="197">
        <v>83574365</v>
      </c>
      <c r="F189" s="197">
        <v>83573750</v>
      </c>
      <c r="G189" s="78">
        <f t="shared" ref="G189:G192" si="9">E189-F189</f>
        <v>615</v>
      </c>
    </row>
    <row r="190" spans="2:7" s="63" customFormat="1" ht="45.75" customHeight="1" x14ac:dyDescent="0.25">
      <c r="D190" s="65" t="s">
        <v>136</v>
      </c>
      <c r="E190" s="197">
        <v>7343700</v>
      </c>
      <c r="F190" s="197">
        <v>7343700</v>
      </c>
      <c r="G190" s="78">
        <f t="shared" si="9"/>
        <v>0</v>
      </c>
    </row>
    <row r="191" spans="2:7" s="63" customFormat="1" ht="29.25" customHeight="1" x14ac:dyDescent="0.25">
      <c r="D191" s="65" t="s">
        <v>137</v>
      </c>
      <c r="E191" s="197">
        <v>61820850</v>
      </c>
      <c r="F191" s="197">
        <v>61820850</v>
      </c>
      <c r="G191" s="78">
        <f t="shared" si="9"/>
        <v>0</v>
      </c>
    </row>
    <row r="192" spans="2:7" s="63" customFormat="1" x14ac:dyDescent="0.25">
      <c r="D192" s="87" t="s">
        <v>138</v>
      </c>
      <c r="E192" s="176">
        <v>2750000</v>
      </c>
      <c r="F192" s="176"/>
      <c r="G192" s="78">
        <f t="shared" si="9"/>
        <v>2750000</v>
      </c>
    </row>
    <row r="193" spans="3:7" s="93" customFormat="1" x14ac:dyDescent="0.25">
      <c r="E193" s="98">
        <f>SUM(E188:E192)</f>
        <v>769012020.60000002</v>
      </c>
      <c r="F193" s="98">
        <f t="shared" ref="F193" si="10">SUM(F188:F192)</f>
        <v>751931294</v>
      </c>
      <c r="G193" s="98">
        <f>SUM(G188:G192)</f>
        <v>17080726.600000024</v>
      </c>
    </row>
    <row r="194" spans="3:7" s="63" customFormat="1" x14ac:dyDescent="0.25">
      <c r="E194" s="88"/>
      <c r="F194" s="88"/>
      <c r="G194" s="88"/>
    </row>
    <row r="195" spans="3:7" s="63" customFormat="1" x14ac:dyDescent="0.25">
      <c r="C195" s="63" t="s">
        <v>140</v>
      </c>
      <c r="E195" s="72"/>
      <c r="F195" s="72"/>
      <c r="G195" s="73"/>
    </row>
    <row r="196" spans="3:7" s="63" customFormat="1" x14ac:dyDescent="0.25">
      <c r="D196" s="87" t="s">
        <v>141</v>
      </c>
      <c r="E196" s="199">
        <v>26012500</v>
      </c>
      <c r="F196" s="199">
        <v>26012500</v>
      </c>
      <c r="G196" s="78">
        <f>E196-F196</f>
        <v>0</v>
      </c>
    </row>
    <row r="197" spans="3:7" s="63" customFormat="1" x14ac:dyDescent="0.25">
      <c r="D197" s="87" t="s">
        <v>142</v>
      </c>
      <c r="E197" s="199">
        <v>87749300</v>
      </c>
      <c r="F197" s="199">
        <v>87749300</v>
      </c>
      <c r="G197" s="78">
        <f t="shared" ref="G197:G203" si="11">E197-F197</f>
        <v>0</v>
      </c>
    </row>
    <row r="198" spans="3:7" s="63" customFormat="1" ht="31.5" x14ac:dyDescent="0.25">
      <c r="D198" s="87" t="s">
        <v>143</v>
      </c>
      <c r="E198" s="199">
        <v>563534000</v>
      </c>
      <c r="F198" s="199">
        <v>555269000</v>
      </c>
      <c r="G198" s="78">
        <f t="shared" si="11"/>
        <v>8265000</v>
      </c>
    </row>
    <row r="199" spans="3:7" s="63" customFormat="1" x14ac:dyDescent="0.25">
      <c r="D199" s="87" t="s">
        <v>144</v>
      </c>
      <c r="E199" s="199">
        <v>84864000</v>
      </c>
      <c r="F199" s="199">
        <v>84682000</v>
      </c>
      <c r="G199" s="78">
        <f t="shared" si="11"/>
        <v>182000</v>
      </c>
    </row>
    <row r="200" spans="3:7" s="63" customFormat="1" ht="31.5" x14ac:dyDescent="0.25">
      <c r="D200" s="87" t="s">
        <v>145</v>
      </c>
      <c r="E200" s="198">
        <v>0</v>
      </c>
      <c r="F200" s="198">
        <v>0</v>
      </c>
      <c r="G200" s="78">
        <f t="shared" si="11"/>
        <v>0</v>
      </c>
    </row>
    <row r="201" spans="3:7" s="63" customFormat="1" ht="31.5" x14ac:dyDescent="0.25">
      <c r="D201" s="87" t="s">
        <v>146</v>
      </c>
      <c r="E201" s="199">
        <v>4000000</v>
      </c>
      <c r="F201" s="199">
        <v>4000000</v>
      </c>
      <c r="G201" s="78">
        <f t="shared" si="11"/>
        <v>0</v>
      </c>
    </row>
    <row r="202" spans="3:7" s="63" customFormat="1" ht="31.5" x14ac:dyDescent="0.25">
      <c r="D202" s="87" t="s">
        <v>147</v>
      </c>
      <c r="E202" s="198">
        <v>0</v>
      </c>
      <c r="F202" s="198">
        <v>0</v>
      </c>
      <c r="G202" s="78">
        <f t="shared" si="11"/>
        <v>0</v>
      </c>
    </row>
    <row r="203" spans="3:7" s="63" customFormat="1" x14ac:dyDescent="0.25">
      <c r="D203" s="87" t="s">
        <v>148</v>
      </c>
      <c r="E203" s="81"/>
      <c r="F203" s="81"/>
      <c r="G203" s="78">
        <f t="shared" si="11"/>
        <v>0</v>
      </c>
    </row>
    <row r="204" spans="3:7" s="93" customFormat="1" x14ac:dyDescent="0.25">
      <c r="E204" s="98">
        <f>SUM(E196:E203)</f>
        <v>766159800</v>
      </c>
      <c r="F204" s="98">
        <f t="shared" ref="F204" si="12">SUM(F196:F203)</f>
        <v>757712800</v>
      </c>
      <c r="G204" s="98">
        <f>SUM(G196:G203)</f>
        <v>8447000</v>
      </c>
    </row>
    <row r="205" spans="3:7" s="63" customFormat="1" x14ac:dyDescent="0.25">
      <c r="E205" s="88"/>
      <c r="F205" s="88"/>
      <c r="G205" s="88"/>
    </row>
    <row r="206" spans="3:7" s="63" customFormat="1" x14ac:dyDescent="0.25">
      <c r="C206" s="63" t="s">
        <v>57</v>
      </c>
      <c r="E206" s="72"/>
      <c r="F206" s="72"/>
      <c r="G206" s="73"/>
    </row>
    <row r="207" spans="3:7" s="63" customFormat="1" ht="29.25" customHeight="1" x14ac:dyDescent="0.25">
      <c r="D207" s="65" t="s">
        <v>149</v>
      </c>
      <c r="E207" s="199">
        <v>6355000</v>
      </c>
      <c r="F207" s="199">
        <v>6355000</v>
      </c>
      <c r="G207" s="78">
        <f>E207-F207</f>
        <v>0</v>
      </c>
    </row>
    <row r="208" spans="3:7" s="63" customFormat="1" ht="31.5" x14ac:dyDescent="0.25">
      <c r="D208" s="87" t="s">
        <v>165</v>
      </c>
      <c r="E208" s="199">
        <v>28337500</v>
      </c>
      <c r="F208" s="199">
        <v>28337500</v>
      </c>
      <c r="G208" s="78">
        <f t="shared" ref="G208:G210" si="13">E208-F208</f>
        <v>0</v>
      </c>
    </row>
    <row r="209" spans="3:7" s="63" customFormat="1" ht="31.5" x14ac:dyDescent="0.25">
      <c r="D209" s="87" t="s">
        <v>166</v>
      </c>
      <c r="E209" s="199">
        <v>6000000</v>
      </c>
      <c r="F209" s="200">
        <v>6000000</v>
      </c>
      <c r="G209" s="78">
        <f t="shared" si="13"/>
        <v>0</v>
      </c>
    </row>
    <row r="210" spans="3:7" s="63" customFormat="1" x14ac:dyDescent="0.25">
      <c r="D210" s="87" t="s">
        <v>167</v>
      </c>
      <c r="E210" s="199">
        <v>16619020</v>
      </c>
      <c r="F210" s="200">
        <v>10280020</v>
      </c>
      <c r="G210" s="78">
        <f t="shared" si="13"/>
        <v>6339000</v>
      </c>
    </row>
    <row r="211" spans="3:7" s="93" customFormat="1" x14ac:dyDescent="0.25">
      <c r="E211" s="98">
        <f>SUM(E207:E210)</f>
        <v>57311520</v>
      </c>
      <c r="F211" s="98">
        <f t="shared" ref="F211:G211" si="14">SUM(F207:F210)</f>
        <v>50972520</v>
      </c>
      <c r="G211" s="98">
        <f t="shared" si="14"/>
        <v>6339000</v>
      </c>
    </row>
    <row r="212" spans="3:7" s="63" customFormat="1" x14ac:dyDescent="0.25">
      <c r="E212" s="89"/>
      <c r="F212" s="89"/>
      <c r="G212" s="89"/>
    </row>
    <row r="213" spans="3:7" s="63" customFormat="1" x14ac:dyDescent="0.25">
      <c r="C213" s="63" t="s">
        <v>190</v>
      </c>
      <c r="E213" s="88"/>
      <c r="F213" s="88"/>
      <c r="G213" s="90"/>
    </row>
    <row r="214" spans="3:7" s="63" customFormat="1" x14ac:dyDescent="0.25">
      <c r="D214" s="87" t="s">
        <v>191</v>
      </c>
      <c r="E214" s="88">
        <v>0</v>
      </c>
      <c r="F214" s="88">
        <v>0</v>
      </c>
      <c r="G214" s="90">
        <f>E214-F214</f>
        <v>0</v>
      </c>
    </row>
    <row r="215" spans="3:7" s="63" customFormat="1" x14ac:dyDescent="0.25">
      <c r="D215" s="87" t="s">
        <v>168</v>
      </c>
      <c r="E215" s="88">
        <v>0</v>
      </c>
      <c r="F215" s="88">
        <v>0</v>
      </c>
      <c r="G215" s="90">
        <f t="shared" ref="G215:G220" si="15">E215-F215</f>
        <v>0</v>
      </c>
    </row>
    <row r="216" spans="3:7" s="63" customFormat="1" ht="31.5" x14ac:dyDescent="0.25">
      <c r="D216" s="87" t="s">
        <v>169</v>
      </c>
      <c r="E216" s="202">
        <v>5300000</v>
      </c>
      <c r="F216" s="202">
        <v>5300000</v>
      </c>
      <c r="G216" s="90">
        <f t="shared" si="15"/>
        <v>0</v>
      </c>
    </row>
    <row r="217" spans="3:7" s="63" customFormat="1" ht="36" customHeight="1" x14ac:dyDescent="0.25">
      <c r="D217" s="65" t="s">
        <v>170</v>
      </c>
      <c r="E217" s="201"/>
      <c r="F217" s="201"/>
      <c r="G217" s="90">
        <f t="shared" si="15"/>
        <v>0</v>
      </c>
    </row>
    <row r="218" spans="3:7" s="63" customFormat="1" ht="36" customHeight="1" x14ac:dyDescent="0.25">
      <c r="D218" s="65" t="s">
        <v>192</v>
      </c>
      <c r="E218" s="201">
        <v>0</v>
      </c>
      <c r="F218" s="201">
        <v>0</v>
      </c>
      <c r="G218" s="90">
        <f t="shared" si="15"/>
        <v>0</v>
      </c>
    </row>
    <row r="219" spans="3:7" s="63" customFormat="1" ht="31.5" x14ac:dyDescent="0.25">
      <c r="D219" s="87" t="s">
        <v>193</v>
      </c>
      <c r="E219" s="202">
        <v>6390000</v>
      </c>
      <c r="F219" s="202">
        <v>6390000</v>
      </c>
      <c r="G219" s="90">
        <f t="shared" si="15"/>
        <v>0</v>
      </c>
    </row>
    <row r="220" spans="3:7" s="63" customFormat="1" ht="31.5" x14ac:dyDescent="0.25">
      <c r="D220" s="87" t="s">
        <v>150</v>
      </c>
      <c r="E220" s="81"/>
      <c r="F220" s="81"/>
      <c r="G220" s="90">
        <f t="shared" si="15"/>
        <v>0</v>
      </c>
    </row>
    <row r="221" spans="3:7" s="93" customFormat="1" x14ac:dyDescent="0.25">
      <c r="E221" s="98">
        <f>SUM(E214:E220)</f>
        <v>11690000</v>
      </c>
      <c r="F221" s="98">
        <f>SUM(F214:F220)</f>
        <v>11690000</v>
      </c>
      <c r="G221" s="98">
        <f>SUM(G214:G220)</f>
        <v>0</v>
      </c>
    </row>
    <row r="222" spans="3:7" s="63" customFormat="1" x14ac:dyDescent="0.25">
      <c r="E222" s="88"/>
      <c r="F222" s="88"/>
      <c r="G222" s="88"/>
    </row>
    <row r="223" spans="3:7" s="63" customFormat="1" x14ac:dyDescent="0.25">
      <c r="C223" s="63" t="s">
        <v>151</v>
      </c>
      <c r="E223" s="77"/>
      <c r="F223" s="77"/>
      <c r="G223" s="78"/>
    </row>
    <row r="224" spans="3:7" s="63" customFormat="1" x14ac:dyDescent="0.25">
      <c r="D224" s="63" t="s">
        <v>152</v>
      </c>
      <c r="E224" s="191">
        <v>76709200</v>
      </c>
      <c r="F224" s="191">
        <v>70756200</v>
      </c>
      <c r="G224" s="78">
        <f>E224-F224</f>
        <v>5953000</v>
      </c>
    </row>
    <row r="225" spans="2:7" s="63" customFormat="1" x14ac:dyDescent="0.25">
      <c r="D225" s="63" t="s">
        <v>153</v>
      </c>
      <c r="E225" s="198">
        <v>0</v>
      </c>
      <c r="F225" s="198">
        <v>0</v>
      </c>
      <c r="G225" s="78">
        <f t="shared" ref="G225:G226" si="16">E225-F225</f>
        <v>0</v>
      </c>
    </row>
    <row r="226" spans="2:7" s="63" customFormat="1" x14ac:dyDescent="0.25">
      <c r="D226" s="63" t="s">
        <v>154</v>
      </c>
      <c r="E226" s="191">
        <v>385200000</v>
      </c>
      <c r="F226" s="191">
        <v>385200000</v>
      </c>
      <c r="G226" s="78">
        <f t="shared" si="16"/>
        <v>0</v>
      </c>
    </row>
    <row r="227" spans="2:7" s="93" customFormat="1" x14ac:dyDescent="0.25">
      <c r="E227" s="98">
        <f>SUM(E224:E226)</f>
        <v>461909200</v>
      </c>
      <c r="F227" s="98">
        <f>SUM(F224:F226)</f>
        <v>455956200</v>
      </c>
      <c r="G227" s="98">
        <f>SUM(G224:G226)</f>
        <v>5953000</v>
      </c>
    </row>
    <row r="228" spans="2:7" s="63" customFormat="1" x14ac:dyDescent="0.25">
      <c r="E228" s="88"/>
      <c r="F228" s="88"/>
      <c r="G228" s="88"/>
    </row>
    <row r="229" spans="2:7" s="63" customFormat="1" x14ac:dyDescent="0.25">
      <c r="B229" s="63" t="s">
        <v>155</v>
      </c>
      <c r="C229" s="63" t="s">
        <v>34</v>
      </c>
      <c r="E229" s="72"/>
      <c r="F229" s="72"/>
      <c r="G229" s="73"/>
    </row>
    <row r="230" spans="2:7" s="63" customFormat="1" x14ac:dyDescent="0.25">
      <c r="C230" s="63" t="s">
        <v>608</v>
      </c>
      <c r="E230" s="72"/>
      <c r="F230" s="72"/>
      <c r="G230" s="73"/>
    </row>
    <row r="231" spans="2:7" s="63" customFormat="1" x14ac:dyDescent="0.25">
      <c r="E231" s="91" t="s">
        <v>41</v>
      </c>
      <c r="F231" s="91" t="s">
        <v>40</v>
      </c>
      <c r="G231" s="92" t="s">
        <v>266</v>
      </c>
    </row>
    <row r="232" spans="2:7" s="63" customFormat="1" x14ac:dyDescent="0.25">
      <c r="C232" s="63" t="s">
        <v>68</v>
      </c>
      <c r="E232" s="199">
        <v>81256040.599999994</v>
      </c>
      <c r="F232" s="199">
        <v>81256041</v>
      </c>
      <c r="G232" s="78">
        <f>E232-F232</f>
        <v>-0.40000000596046448</v>
      </c>
    </row>
    <row r="233" spans="2:7" s="63" customFormat="1" x14ac:dyDescent="0.25">
      <c r="C233" s="63" t="s">
        <v>69</v>
      </c>
      <c r="E233" s="174">
        <v>90000000</v>
      </c>
      <c r="F233" s="174">
        <v>90000000</v>
      </c>
      <c r="G233" s="78">
        <f>E233-F233</f>
        <v>0</v>
      </c>
    </row>
    <row r="234" spans="2:7" s="93" customFormat="1" x14ac:dyDescent="0.25">
      <c r="E234" s="98">
        <f>E232-E233</f>
        <v>-8743959.400000006</v>
      </c>
      <c r="F234" s="98">
        <f>F232-F233</f>
        <v>-8743959</v>
      </c>
      <c r="G234" s="98">
        <f>G232-G233</f>
        <v>-0.40000000596046448</v>
      </c>
    </row>
    <row r="235" spans="2:7" s="63" customFormat="1" x14ac:dyDescent="0.25">
      <c r="C235" s="63" t="s">
        <v>156</v>
      </c>
      <c r="E235" s="77"/>
      <c r="F235" s="77"/>
      <c r="G235" s="78"/>
    </row>
    <row r="236" spans="2:7" s="63" customFormat="1" x14ac:dyDescent="0.25">
      <c r="C236" s="63" t="s">
        <v>250</v>
      </c>
      <c r="E236" s="199">
        <v>81256040.599999994</v>
      </c>
      <c r="F236" s="199">
        <v>81256041</v>
      </c>
      <c r="G236" s="78">
        <f>E236-F236</f>
        <v>-0.40000000596046448</v>
      </c>
    </row>
    <row r="237" spans="2:7" s="63" customFormat="1" x14ac:dyDescent="0.25">
      <c r="C237" s="63" t="s">
        <v>251</v>
      </c>
      <c r="E237" s="77">
        <v>0</v>
      </c>
      <c r="F237" s="77">
        <v>0</v>
      </c>
      <c r="G237" s="78">
        <f>F237-E237</f>
        <v>0</v>
      </c>
    </row>
    <row r="238" spans="2:7" s="63" customFormat="1" ht="30" customHeight="1" x14ac:dyDescent="0.25">
      <c r="C238" s="432" t="s">
        <v>252</v>
      </c>
      <c r="D238" s="432"/>
      <c r="E238" s="81">
        <v>0</v>
      </c>
      <c r="F238" s="81">
        <v>0</v>
      </c>
      <c r="G238" s="82">
        <f>F238-E238</f>
        <v>0</v>
      </c>
    </row>
    <row r="239" spans="2:7" s="93" customFormat="1" x14ac:dyDescent="0.25">
      <c r="E239" s="98">
        <f>SUM(E236:E238)</f>
        <v>81256040.599999994</v>
      </c>
      <c r="F239" s="98">
        <f>SUM(F236:F238)</f>
        <v>81256041</v>
      </c>
      <c r="G239" s="98">
        <f>SUM(G236:G238)</f>
        <v>-0.40000000596046448</v>
      </c>
    </row>
    <row r="240" spans="2:7" s="63" customFormat="1" x14ac:dyDescent="0.25">
      <c r="C240" s="63" t="s">
        <v>157</v>
      </c>
      <c r="E240" s="77"/>
      <c r="F240" s="77"/>
      <c r="G240" s="78"/>
    </row>
    <row r="241" spans="3:7" s="63" customFormat="1" x14ac:dyDescent="0.25">
      <c r="C241" s="63" t="s">
        <v>253</v>
      </c>
      <c r="E241" s="77">
        <v>0</v>
      </c>
      <c r="F241" s="77">
        <v>0</v>
      </c>
      <c r="G241" s="77">
        <f>E241-F241</f>
        <v>0</v>
      </c>
    </row>
    <row r="242" spans="3:7" s="63" customFormat="1" x14ac:dyDescent="0.25">
      <c r="C242" s="63" t="s">
        <v>254</v>
      </c>
      <c r="E242" s="174">
        <v>90000000</v>
      </c>
      <c r="F242" s="174">
        <v>90000000</v>
      </c>
      <c r="G242" s="77">
        <f>E242-F242</f>
        <v>0</v>
      </c>
    </row>
    <row r="243" spans="3:7" s="93" customFormat="1" x14ac:dyDescent="0.25">
      <c r="E243" s="98">
        <f>SUM(E241:E242)</f>
        <v>90000000</v>
      </c>
      <c r="F243" s="98">
        <f>SUM(F241:F242)</f>
        <v>90000000</v>
      </c>
      <c r="G243" s="98">
        <f>SUM(G241:G242)</f>
        <v>0</v>
      </c>
    </row>
    <row r="244" spans="3:7" x14ac:dyDescent="0.25">
      <c r="E244" s="11"/>
      <c r="F244" s="11"/>
      <c r="G244" s="10"/>
    </row>
    <row r="245" spans="3:7" x14ac:dyDescent="0.25">
      <c r="E245" s="11"/>
      <c r="F245" s="11"/>
      <c r="G245" s="10"/>
    </row>
    <row r="246" spans="3:7" x14ac:dyDescent="0.25">
      <c r="E246" s="11"/>
      <c r="F246" s="11"/>
      <c r="G246" s="10"/>
    </row>
    <row r="247" spans="3:7" x14ac:dyDescent="0.25">
      <c r="E247" s="11"/>
      <c r="F247" s="11"/>
      <c r="G247" s="10"/>
    </row>
    <row r="248" spans="3:7" x14ac:dyDescent="0.25">
      <c r="E248" s="11"/>
      <c r="F248" s="11"/>
      <c r="G248" s="10"/>
    </row>
    <row r="249" spans="3:7" x14ac:dyDescent="0.25">
      <c r="E249" s="11"/>
      <c r="F249" s="11"/>
      <c r="G249" s="10"/>
    </row>
    <row r="250" spans="3:7" x14ac:dyDescent="0.25">
      <c r="E250" s="11"/>
      <c r="F250" s="11"/>
      <c r="G250" s="10"/>
    </row>
    <row r="251" spans="3:7" x14ac:dyDescent="0.25">
      <c r="E251" s="11"/>
      <c r="F251" s="11"/>
      <c r="G251" s="10"/>
    </row>
    <row r="252" spans="3:7" x14ac:dyDescent="0.25">
      <c r="E252" s="11"/>
      <c r="F252" s="11"/>
      <c r="G252" s="10"/>
    </row>
    <row r="253" spans="3:7" x14ac:dyDescent="0.25">
      <c r="E253" s="11"/>
      <c r="F253" s="11"/>
      <c r="G253" s="10"/>
    </row>
    <row r="254" spans="3:7" x14ac:dyDescent="0.25">
      <c r="E254" s="11"/>
      <c r="F254" s="11"/>
      <c r="G254" s="10"/>
    </row>
    <row r="255" spans="3:7" x14ac:dyDescent="0.25">
      <c r="E255" s="11"/>
      <c r="F255" s="11"/>
      <c r="G255" s="10"/>
    </row>
    <row r="256" spans="3:7" x14ac:dyDescent="0.25">
      <c r="E256" s="11"/>
      <c r="F256" s="11"/>
      <c r="G256" s="10"/>
    </row>
    <row r="257" spans="2:7" x14ac:dyDescent="0.25">
      <c r="E257" s="11"/>
      <c r="F257" s="11"/>
      <c r="G257" s="10"/>
    </row>
    <row r="258" spans="2:7" x14ac:dyDescent="0.25">
      <c r="E258" s="11"/>
      <c r="F258" s="11"/>
      <c r="G258" s="10"/>
    </row>
    <row r="259" spans="2:7" x14ac:dyDescent="0.25">
      <c r="B259" s="2" t="s">
        <v>158</v>
      </c>
      <c r="C259" s="2" t="s">
        <v>35</v>
      </c>
      <c r="E259" s="6"/>
      <c r="F259" s="6"/>
      <c r="G259" s="7"/>
    </row>
    <row r="260" spans="2:7" x14ac:dyDescent="0.25">
      <c r="C260" s="2" t="s">
        <v>159</v>
      </c>
      <c r="E260" s="4"/>
      <c r="F260" s="4"/>
      <c r="G260" s="5"/>
    </row>
    <row r="261" spans="2:7" x14ac:dyDescent="0.25">
      <c r="E261" s="115">
        <v>2021</v>
      </c>
      <c r="F261" s="115">
        <v>2022</v>
      </c>
      <c r="G261" s="12" t="s">
        <v>266</v>
      </c>
    </row>
    <row r="262" spans="2:7" x14ac:dyDescent="0.25">
      <c r="C262" s="2" t="s">
        <v>160</v>
      </c>
      <c r="E262" s="208">
        <v>132545000</v>
      </c>
      <c r="F262" s="209">
        <v>132545000</v>
      </c>
      <c r="G262" s="7">
        <f>F262-E262</f>
        <v>0</v>
      </c>
    </row>
    <row r="263" spans="2:7" s="63" customFormat="1" x14ac:dyDescent="0.25">
      <c r="C263" s="63" t="s">
        <v>195</v>
      </c>
      <c r="E263" s="208">
        <v>203961815</v>
      </c>
      <c r="F263" s="209">
        <v>251033149</v>
      </c>
      <c r="G263" s="7">
        <f t="shared" ref="G263:G271" si="17">F263-E263</f>
        <v>47071334</v>
      </c>
    </row>
    <row r="264" spans="2:7" s="63" customFormat="1" x14ac:dyDescent="0.25">
      <c r="C264" s="63" t="s">
        <v>196</v>
      </c>
      <c r="E264" s="198"/>
      <c r="F264" s="198"/>
      <c r="G264" s="7">
        <f t="shared" si="17"/>
        <v>0</v>
      </c>
    </row>
    <row r="265" spans="2:7" s="63" customFormat="1" x14ac:dyDescent="0.25">
      <c r="C265" s="63" t="s">
        <v>161</v>
      </c>
      <c r="E265" s="208">
        <v>1814891800</v>
      </c>
      <c r="F265" s="209">
        <v>1881120300</v>
      </c>
      <c r="G265" s="7">
        <f t="shared" si="17"/>
        <v>66228500</v>
      </c>
    </row>
    <row r="266" spans="2:7" s="63" customFormat="1" x14ac:dyDescent="0.25">
      <c r="C266" s="63" t="s">
        <v>197</v>
      </c>
      <c r="E266" s="208">
        <v>2924112450</v>
      </c>
      <c r="F266" s="209">
        <v>3459287450</v>
      </c>
      <c r="G266" s="7">
        <f t="shared" si="17"/>
        <v>535175000</v>
      </c>
    </row>
    <row r="267" spans="2:7" x14ac:dyDescent="0.25">
      <c r="C267" s="2" t="s">
        <v>212</v>
      </c>
      <c r="E267" s="207"/>
      <c r="F267" s="207"/>
      <c r="G267" s="7">
        <f t="shared" si="17"/>
        <v>0</v>
      </c>
    </row>
    <row r="268" spans="2:7" s="63" customFormat="1" x14ac:dyDescent="0.25">
      <c r="C268" s="63" t="s">
        <v>255</v>
      </c>
      <c r="E268" s="77"/>
      <c r="F268" s="77"/>
      <c r="G268" s="7">
        <f t="shared" si="17"/>
        <v>0</v>
      </c>
    </row>
    <row r="269" spans="2:7" s="63" customFormat="1" x14ac:dyDescent="0.25">
      <c r="C269" s="63" t="s">
        <v>268</v>
      </c>
      <c r="E269" s="77"/>
      <c r="F269" s="77"/>
      <c r="G269" s="7">
        <f t="shared" si="17"/>
        <v>0</v>
      </c>
    </row>
    <row r="270" spans="2:7" s="63" customFormat="1" x14ac:dyDescent="0.25">
      <c r="C270" s="63" t="s">
        <v>269</v>
      </c>
      <c r="E270" s="77"/>
      <c r="F270" s="77"/>
      <c r="G270" s="7">
        <f t="shared" si="17"/>
        <v>0</v>
      </c>
    </row>
    <row r="271" spans="2:7" s="63" customFormat="1" x14ac:dyDescent="0.25">
      <c r="C271" s="63" t="s">
        <v>270</v>
      </c>
      <c r="E271" s="81"/>
      <c r="F271" s="81"/>
      <c r="G271" s="7">
        <f t="shared" si="17"/>
        <v>0</v>
      </c>
    </row>
    <row r="272" spans="2:7" s="100" customFormat="1" x14ac:dyDescent="0.25">
      <c r="E272" s="101">
        <f>SUM(E262:E271)</f>
        <v>5075511065</v>
      </c>
      <c r="F272" s="101">
        <f>SUM(F262:F271)</f>
        <v>5723985899</v>
      </c>
      <c r="G272" s="102">
        <f>SUM(G262:G271)</f>
        <v>648474834</v>
      </c>
    </row>
    <row r="273" spans="2:7" ht="34.5" customHeight="1" x14ac:dyDescent="0.25">
      <c r="C273" s="436"/>
      <c r="D273" s="436"/>
      <c r="E273" s="436"/>
      <c r="F273" s="436"/>
      <c r="G273" s="436"/>
    </row>
    <row r="274" spans="2:7" x14ac:dyDescent="0.25">
      <c r="B274" s="2" t="s">
        <v>163</v>
      </c>
      <c r="C274" s="2" t="s">
        <v>36</v>
      </c>
      <c r="E274" s="4"/>
      <c r="F274" s="4"/>
      <c r="G274" s="5"/>
    </row>
    <row r="275" spans="2:7" x14ac:dyDescent="0.25">
      <c r="C275" s="2" t="s">
        <v>164</v>
      </c>
      <c r="E275" s="4"/>
      <c r="F275" s="4"/>
      <c r="G275" s="5"/>
    </row>
    <row r="276" spans="2:7" x14ac:dyDescent="0.25">
      <c r="E276" s="115">
        <v>2021</v>
      </c>
      <c r="F276" s="115">
        <v>2022</v>
      </c>
      <c r="G276" s="433" t="s">
        <v>266</v>
      </c>
    </row>
    <row r="277" spans="2:7" x14ac:dyDescent="0.25">
      <c r="E277" s="115"/>
      <c r="F277" s="115"/>
      <c r="G277" s="434"/>
    </row>
    <row r="278" spans="2:7" x14ac:dyDescent="0.25">
      <c r="C278" s="168" t="s">
        <v>339</v>
      </c>
      <c r="D278" s="168"/>
      <c r="E278" s="174">
        <v>125980000</v>
      </c>
      <c r="F278" s="174">
        <v>205980000</v>
      </c>
      <c r="G278" s="204">
        <f>F278-E278</f>
        <v>80000000</v>
      </c>
    </row>
    <row r="279" spans="2:7" x14ac:dyDescent="0.25">
      <c r="C279" s="168" t="s">
        <v>340</v>
      </c>
      <c r="D279"/>
      <c r="E279" s="203">
        <v>0</v>
      </c>
      <c r="F279" s="174">
        <v>10000000</v>
      </c>
      <c r="G279" s="204">
        <f>F279-E279</f>
        <v>10000000</v>
      </c>
    </row>
    <row r="280" spans="2:7" s="100" customFormat="1" x14ac:dyDescent="0.25">
      <c r="E280" s="205">
        <f>SUM(E278:E279)</f>
        <v>125980000</v>
      </c>
      <c r="F280" s="205">
        <f>SUM(F278:F279)</f>
        <v>215980000</v>
      </c>
      <c r="G280" s="206">
        <f>SUM(G278:G279)</f>
        <v>90000000</v>
      </c>
    </row>
    <row r="281" spans="2:7" x14ac:dyDescent="0.25">
      <c r="E281" s="8"/>
      <c r="F281" s="8"/>
      <c r="G281" s="9"/>
    </row>
    <row r="283" spans="2:7" x14ac:dyDescent="0.25">
      <c r="F283" s="2" t="s">
        <v>332</v>
      </c>
    </row>
    <row r="284" spans="2:7" x14ac:dyDescent="0.25">
      <c r="F284" s="2" t="s">
        <v>271</v>
      </c>
    </row>
    <row r="289" spans="6:6" x14ac:dyDescent="0.25">
      <c r="F289" s="2" t="s">
        <v>314</v>
      </c>
    </row>
  </sheetData>
  <mergeCells count="14">
    <mergeCell ref="A1:G1"/>
    <mergeCell ref="A2:G2"/>
    <mergeCell ref="B6:G7"/>
    <mergeCell ref="G276:G277"/>
    <mergeCell ref="C105:D105"/>
    <mergeCell ref="C104:D104"/>
    <mergeCell ref="C107:D107"/>
    <mergeCell ref="C238:D238"/>
    <mergeCell ref="A3:G3"/>
    <mergeCell ref="A4:G4"/>
    <mergeCell ref="C35:G36"/>
    <mergeCell ref="B13:G13"/>
    <mergeCell ref="B11:G11"/>
    <mergeCell ref="C273:G273"/>
  </mergeCells>
  <pageMargins left="0.47244094488188981" right="0.27559055118110237" top="0.95" bottom="0.85" header="0.31496062992125984" footer="0.31496062992125984"/>
  <pageSetup paperSize="5"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7"/>
  <sheetViews>
    <sheetView workbookViewId="0">
      <selection sqref="A1:R117"/>
    </sheetView>
  </sheetViews>
  <sheetFormatPr defaultRowHeight="15" x14ac:dyDescent="0.25"/>
  <cols>
    <col min="1" max="1" width="2.5703125" customWidth="1"/>
    <col min="2" max="3" width="2.42578125" customWidth="1"/>
    <col min="4" max="4" width="3.28515625" customWidth="1"/>
    <col min="5" max="5" width="16" customWidth="1"/>
    <col min="6" max="6" width="18.140625" customWidth="1"/>
    <col min="7" max="7" width="4" customWidth="1"/>
    <col min="8" max="8" width="7.85546875" customWidth="1"/>
    <col min="9" max="9" width="13.42578125" customWidth="1"/>
    <col min="10" max="10" width="8.140625" customWidth="1"/>
    <col min="11" max="11" width="4.7109375" customWidth="1"/>
    <col min="12" max="12" width="15" customWidth="1"/>
    <col min="13" max="13" width="0" hidden="1" customWidth="1"/>
    <col min="14" max="14" width="7.85546875" customWidth="1"/>
    <col min="15" max="15" width="13.7109375" customWidth="1"/>
    <col min="16" max="16" width="13.42578125" customWidth="1"/>
    <col min="17" max="17" width="12" customWidth="1"/>
    <col min="18" max="18" width="11.5703125" customWidth="1"/>
  </cols>
  <sheetData>
    <row r="1" spans="1:18" x14ac:dyDescent="0.25">
      <c r="A1" s="212"/>
      <c r="B1" s="213"/>
      <c r="C1" s="213"/>
      <c r="D1" s="213"/>
      <c r="E1" s="213"/>
      <c r="F1" s="213"/>
      <c r="G1" s="213"/>
      <c r="H1" s="213"/>
      <c r="I1" s="213"/>
      <c r="J1" s="213"/>
      <c r="K1" s="213"/>
      <c r="L1" s="213"/>
      <c r="M1" s="213"/>
      <c r="N1" s="213" t="s">
        <v>341</v>
      </c>
      <c r="O1" s="214"/>
      <c r="P1" s="213"/>
      <c r="Q1" s="213"/>
      <c r="R1" s="213"/>
    </row>
    <row r="2" spans="1:18" x14ac:dyDescent="0.25">
      <c r="A2" s="212"/>
      <c r="B2" s="213"/>
      <c r="C2" s="213"/>
      <c r="D2" s="213"/>
      <c r="E2" s="213"/>
      <c r="F2" s="213"/>
      <c r="G2" s="213"/>
      <c r="H2" s="213"/>
      <c r="I2" s="213"/>
      <c r="J2" s="213"/>
      <c r="K2" s="213"/>
      <c r="L2" s="213"/>
      <c r="M2" s="213"/>
      <c r="N2" s="213" t="s">
        <v>306</v>
      </c>
      <c r="O2" s="214"/>
      <c r="P2" s="213"/>
      <c r="Q2" s="213"/>
      <c r="R2" s="213"/>
    </row>
    <row r="3" spans="1:18" x14ac:dyDescent="0.25">
      <c r="A3" s="212"/>
      <c r="B3" s="213"/>
      <c r="C3" s="213"/>
      <c r="D3" s="213"/>
      <c r="E3" s="213"/>
      <c r="F3" s="213"/>
      <c r="G3" s="213"/>
      <c r="H3" s="213"/>
      <c r="I3" s="213"/>
      <c r="J3" s="213"/>
      <c r="K3" s="213"/>
      <c r="L3" s="213"/>
      <c r="M3" s="213"/>
      <c r="N3" s="213" t="s">
        <v>342</v>
      </c>
      <c r="O3" s="214"/>
      <c r="P3" s="213"/>
      <c r="Q3" s="213"/>
      <c r="R3" s="213"/>
    </row>
    <row r="4" spans="1:18" x14ac:dyDescent="0.25">
      <c r="A4" s="212"/>
      <c r="B4" s="213"/>
      <c r="C4" s="213"/>
      <c r="D4" s="213"/>
      <c r="E4" s="213"/>
      <c r="F4" s="213"/>
      <c r="G4" s="213"/>
      <c r="H4" s="213"/>
      <c r="I4" s="213"/>
      <c r="J4" s="213"/>
      <c r="K4" s="213"/>
      <c r="L4" s="213"/>
      <c r="M4" s="213"/>
      <c r="N4" s="213"/>
      <c r="O4" s="214"/>
      <c r="P4" s="213"/>
      <c r="Q4" s="213"/>
      <c r="R4" s="213"/>
    </row>
    <row r="5" spans="1:18" x14ac:dyDescent="0.25">
      <c r="A5" s="212"/>
      <c r="B5" s="438" t="s">
        <v>343</v>
      </c>
      <c r="C5" s="438"/>
      <c r="D5" s="438"/>
      <c r="E5" s="438"/>
      <c r="F5" s="438"/>
      <c r="G5" s="438"/>
      <c r="H5" s="438"/>
      <c r="I5" s="438"/>
      <c r="J5" s="438"/>
      <c r="K5" s="438"/>
      <c r="L5" s="438"/>
      <c r="M5" s="438"/>
      <c r="N5" s="438"/>
      <c r="O5" s="438"/>
      <c r="P5" s="438"/>
      <c r="Q5" s="213"/>
      <c r="R5" s="213"/>
    </row>
    <row r="6" spans="1:18" x14ac:dyDescent="0.25">
      <c r="A6" s="212"/>
      <c r="B6" s="439" t="s">
        <v>344</v>
      </c>
      <c r="C6" s="439"/>
      <c r="D6" s="439"/>
      <c r="E6" s="439"/>
      <c r="F6" s="439"/>
      <c r="G6" s="439"/>
      <c r="H6" s="439"/>
      <c r="I6" s="439"/>
      <c r="J6" s="439"/>
      <c r="K6" s="439"/>
      <c r="L6" s="439"/>
      <c r="M6" s="439"/>
      <c r="N6" s="439"/>
      <c r="O6" s="439"/>
      <c r="P6" s="439"/>
      <c r="Q6" s="213"/>
      <c r="R6" s="213"/>
    </row>
    <row r="7" spans="1:18" x14ac:dyDescent="0.25">
      <c r="A7" s="212"/>
      <c r="B7" s="439" t="s">
        <v>305</v>
      </c>
      <c r="C7" s="439"/>
      <c r="D7" s="439"/>
      <c r="E7" s="439"/>
      <c r="F7" s="439"/>
      <c r="G7" s="439"/>
      <c r="H7" s="439"/>
      <c r="I7" s="439"/>
      <c r="J7" s="439"/>
      <c r="K7" s="439"/>
      <c r="L7" s="439"/>
      <c r="M7" s="439"/>
      <c r="N7" s="439"/>
      <c r="O7" s="439"/>
      <c r="P7" s="439"/>
      <c r="Q7" s="213"/>
      <c r="R7" s="213"/>
    </row>
    <row r="8" spans="1:18" ht="15.75" thickBot="1" x14ac:dyDescent="0.3">
      <c r="A8" s="212"/>
      <c r="B8" s="213"/>
      <c r="C8" s="213"/>
      <c r="D8" s="213"/>
      <c r="E8" s="213"/>
      <c r="F8" s="213"/>
      <c r="G8" s="213"/>
      <c r="H8" s="213"/>
      <c r="I8" s="213"/>
      <c r="J8" s="213"/>
      <c r="K8" s="213"/>
      <c r="L8" s="213"/>
      <c r="M8" s="213"/>
      <c r="N8" s="213"/>
      <c r="O8" s="214"/>
      <c r="P8" s="213"/>
      <c r="Q8" s="213"/>
      <c r="R8" s="213"/>
    </row>
    <row r="9" spans="1:18" ht="15.75" thickBot="1" x14ac:dyDescent="0.3">
      <c r="A9" s="215"/>
      <c r="B9" s="440" t="s">
        <v>345</v>
      </c>
      <c r="C9" s="441"/>
      <c r="D9" s="442"/>
      <c r="E9" s="449" t="s">
        <v>219</v>
      </c>
      <c r="F9" s="449" t="s">
        <v>346</v>
      </c>
      <c r="G9" s="452" t="s">
        <v>273</v>
      </c>
      <c r="H9" s="453"/>
      <c r="I9" s="453"/>
      <c r="J9" s="453"/>
      <c r="K9" s="453"/>
      <c r="L9" s="453"/>
      <c r="M9" s="453"/>
      <c r="N9" s="454"/>
      <c r="O9" s="452" t="s">
        <v>221</v>
      </c>
      <c r="P9" s="453"/>
      <c r="Q9" s="453"/>
      <c r="R9" s="455"/>
    </row>
    <row r="10" spans="1:18" ht="23.25" thickBot="1" x14ac:dyDescent="0.3">
      <c r="A10" s="215"/>
      <c r="B10" s="443"/>
      <c r="C10" s="444"/>
      <c r="D10" s="445"/>
      <c r="E10" s="450"/>
      <c r="F10" s="450"/>
      <c r="G10" s="452" t="s">
        <v>347</v>
      </c>
      <c r="H10" s="453"/>
      <c r="I10" s="454"/>
      <c r="J10" s="452" t="s">
        <v>220</v>
      </c>
      <c r="K10" s="453"/>
      <c r="L10" s="453"/>
      <c r="M10" s="453"/>
      <c r="N10" s="454"/>
      <c r="O10" s="216" t="s">
        <v>348</v>
      </c>
      <c r="P10" s="217" t="s">
        <v>349</v>
      </c>
      <c r="Q10" s="217" t="s">
        <v>350</v>
      </c>
      <c r="R10" s="217" t="s">
        <v>351</v>
      </c>
    </row>
    <row r="11" spans="1:18" ht="34.5" thickBot="1" x14ac:dyDescent="0.3">
      <c r="A11" s="215"/>
      <c r="B11" s="446"/>
      <c r="C11" s="447"/>
      <c r="D11" s="448"/>
      <c r="E11" s="451"/>
      <c r="F11" s="451"/>
      <c r="G11" s="217" t="s">
        <v>352</v>
      </c>
      <c r="H11" s="218" t="s">
        <v>353</v>
      </c>
      <c r="I11" s="217" t="s">
        <v>354</v>
      </c>
      <c r="J11" s="219" t="s">
        <v>352</v>
      </c>
      <c r="K11" s="217" t="s">
        <v>353</v>
      </c>
      <c r="L11" s="217" t="s">
        <v>354</v>
      </c>
      <c r="M11" s="220" t="s">
        <v>355</v>
      </c>
      <c r="N11" s="217" t="s">
        <v>356</v>
      </c>
      <c r="O11" s="216"/>
      <c r="P11" s="217"/>
      <c r="Q11" s="217"/>
      <c r="R11" s="217"/>
    </row>
    <row r="12" spans="1:18" ht="15.75" thickBot="1" x14ac:dyDescent="0.3">
      <c r="A12" s="215"/>
      <c r="B12" s="456">
        <v>1</v>
      </c>
      <c r="C12" s="457"/>
      <c r="D12" s="458"/>
      <c r="E12" s="221">
        <v>2</v>
      </c>
      <c r="F12" s="221">
        <v>3</v>
      </c>
      <c r="G12" s="221">
        <v>4</v>
      </c>
      <c r="H12" s="220">
        <v>5</v>
      </c>
      <c r="I12" s="221">
        <v>6</v>
      </c>
      <c r="J12" s="221">
        <v>7</v>
      </c>
      <c r="K12" s="220">
        <v>8</v>
      </c>
      <c r="L12" s="222">
        <v>9</v>
      </c>
      <c r="M12" s="223"/>
      <c r="N12" s="221">
        <v>10</v>
      </c>
      <c r="O12" s="224">
        <v>11</v>
      </c>
      <c r="P12" s="221">
        <v>12</v>
      </c>
      <c r="Q12" s="221">
        <v>13</v>
      </c>
      <c r="R12" s="221">
        <v>14</v>
      </c>
    </row>
    <row r="13" spans="1:18" ht="15.75" thickBot="1" x14ac:dyDescent="0.3">
      <c r="A13" s="212"/>
      <c r="B13" s="225" t="s">
        <v>357</v>
      </c>
      <c r="C13" s="226" t="s">
        <v>358</v>
      </c>
      <c r="D13" s="227" t="s">
        <v>359</v>
      </c>
      <c r="E13" s="228"/>
      <c r="F13" s="229"/>
      <c r="G13" s="230"/>
      <c r="H13" s="231"/>
      <c r="I13" s="230"/>
      <c r="J13" s="230"/>
      <c r="K13" s="229"/>
      <c r="L13" s="230"/>
      <c r="M13" s="230"/>
      <c r="N13" s="230"/>
      <c r="O13" s="232"/>
      <c r="P13" s="230"/>
      <c r="Q13" s="230"/>
      <c r="R13" s="230"/>
    </row>
    <row r="14" spans="1:18" ht="15.75" thickBot="1" x14ac:dyDescent="0.3">
      <c r="A14" s="212"/>
      <c r="B14" s="225">
        <v>4</v>
      </c>
      <c r="C14" s="226"/>
      <c r="D14" s="227"/>
      <c r="E14" s="229" t="s">
        <v>43</v>
      </c>
      <c r="F14" s="229"/>
      <c r="G14" s="230"/>
      <c r="H14" s="231"/>
      <c r="I14" s="230"/>
      <c r="J14" s="230"/>
      <c r="K14" s="229"/>
      <c r="L14" s="230"/>
      <c r="M14" s="230"/>
      <c r="N14" s="230"/>
      <c r="O14" s="232"/>
      <c r="P14" s="230"/>
      <c r="Q14" s="230"/>
      <c r="R14" s="230"/>
    </row>
    <row r="15" spans="1:18" ht="23.25" thickBot="1" x14ac:dyDescent="0.3">
      <c r="A15" s="212"/>
      <c r="B15" s="225">
        <v>4</v>
      </c>
      <c r="C15" s="226">
        <v>1</v>
      </c>
      <c r="D15" s="227"/>
      <c r="E15" s="229" t="s">
        <v>18</v>
      </c>
      <c r="F15" s="229"/>
      <c r="G15" s="230">
        <v>1</v>
      </c>
      <c r="H15" s="233" t="s">
        <v>278</v>
      </c>
      <c r="I15" s="234">
        <v>44600000</v>
      </c>
      <c r="J15" s="230">
        <v>1</v>
      </c>
      <c r="K15" s="233" t="s">
        <v>278</v>
      </c>
      <c r="L15" s="235">
        <v>36943000</v>
      </c>
      <c r="M15" s="235">
        <f>I15-L15</f>
        <v>7657000</v>
      </c>
      <c r="N15" s="236" t="s">
        <v>360</v>
      </c>
      <c r="O15" s="232"/>
      <c r="P15" s="230"/>
      <c r="Q15" s="230"/>
      <c r="R15" s="230" t="s">
        <v>361</v>
      </c>
    </row>
    <row r="16" spans="1:18" ht="15.75" thickBot="1" x14ac:dyDescent="0.3">
      <c r="A16" s="212"/>
      <c r="B16" s="225">
        <v>4</v>
      </c>
      <c r="C16" s="226">
        <v>2</v>
      </c>
      <c r="D16" s="227"/>
      <c r="E16" s="229" t="s">
        <v>45</v>
      </c>
      <c r="F16" s="229"/>
      <c r="G16" s="230"/>
      <c r="H16" s="229"/>
      <c r="I16" s="230"/>
      <c r="J16" s="230"/>
      <c r="K16" s="229"/>
      <c r="L16" s="230"/>
      <c r="M16" s="235">
        <f t="shared" ref="M16:M23" si="0">I16-L16</f>
        <v>0</v>
      </c>
      <c r="N16" s="230"/>
      <c r="O16" s="232"/>
      <c r="P16" s="230"/>
      <c r="Q16" s="230"/>
      <c r="R16" s="230"/>
    </row>
    <row r="17" spans="1:18" ht="15.75" thickBot="1" x14ac:dyDescent="0.3">
      <c r="A17" s="212"/>
      <c r="B17" s="225">
        <v>4</v>
      </c>
      <c r="C17" s="226">
        <v>2</v>
      </c>
      <c r="D17" s="227">
        <v>1</v>
      </c>
      <c r="E17" s="229" t="s">
        <v>20</v>
      </c>
      <c r="F17" s="229"/>
      <c r="G17" s="230">
        <v>1</v>
      </c>
      <c r="H17" s="233" t="s">
        <v>278</v>
      </c>
      <c r="I17" s="234">
        <v>936075000</v>
      </c>
      <c r="J17" s="230">
        <v>1</v>
      </c>
      <c r="K17" s="233" t="s">
        <v>278</v>
      </c>
      <c r="L17" s="234">
        <v>936075350</v>
      </c>
      <c r="M17" s="235">
        <f t="shared" si="0"/>
        <v>-350</v>
      </c>
      <c r="N17" s="236">
        <v>1</v>
      </c>
      <c r="O17" s="232"/>
      <c r="P17" s="230"/>
      <c r="Q17" s="230"/>
      <c r="R17" s="230" t="s">
        <v>361</v>
      </c>
    </row>
    <row r="18" spans="1:18" ht="34.5" thickBot="1" x14ac:dyDescent="0.3">
      <c r="A18" s="212"/>
      <c r="B18" s="225">
        <v>4</v>
      </c>
      <c r="C18" s="226">
        <v>2</v>
      </c>
      <c r="D18" s="227">
        <v>2</v>
      </c>
      <c r="E18" s="229" t="s">
        <v>222</v>
      </c>
      <c r="F18" s="229"/>
      <c r="G18" s="230">
        <v>1</v>
      </c>
      <c r="H18" s="233" t="s">
        <v>278</v>
      </c>
      <c r="I18" s="234">
        <v>54011500</v>
      </c>
      <c r="J18" s="230">
        <v>1</v>
      </c>
      <c r="K18" s="233" t="s">
        <v>278</v>
      </c>
      <c r="L18" s="234">
        <v>54011000</v>
      </c>
      <c r="M18" s="235">
        <f t="shared" si="0"/>
        <v>500</v>
      </c>
      <c r="N18" s="236">
        <v>1</v>
      </c>
      <c r="O18" s="232"/>
      <c r="P18" s="230"/>
      <c r="Q18" s="230"/>
      <c r="R18" s="230" t="s">
        <v>361</v>
      </c>
    </row>
    <row r="19" spans="1:18" ht="15.75" thickBot="1" x14ac:dyDescent="0.3">
      <c r="A19" s="212"/>
      <c r="B19" s="225">
        <v>4</v>
      </c>
      <c r="C19" s="226">
        <v>2</v>
      </c>
      <c r="D19" s="227">
        <v>3</v>
      </c>
      <c r="E19" s="229" t="s">
        <v>23</v>
      </c>
      <c r="F19" s="229"/>
      <c r="G19" s="230">
        <v>1</v>
      </c>
      <c r="H19" s="233" t="s">
        <v>278</v>
      </c>
      <c r="I19" s="234">
        <v>642242900</v>
      </c>
      <c r="J19" s="230">
        <v>1</v>
      </c>
      <c r="K19" s="233" t="s">
        <v>278</v>
      </c>
      <c r="L19" s="234">
        <v>642242900</v>
      </c>
      <c r="M19" s="235">
        <f t="shared" si="0"/>
        <v>0</v>
      </c>
      <c r="N19" s="236">
        <v>1</v>
      </c>
      <c r="O19" s="232"/>
      <c r="P19" s="230"/>
      <c r="Q19" s="230"/>
      <c r="R19" s="230" t="s">
        <v>361</v>
      </c>
    </row>
    <row r="20" spans="1:18" ht="23.25" thickBot="1" x14ac:dyDescent="0.3">
      <c r="A20" s="212"/>
      <c r="B20" s="237">
        <v>4</v>
      </c>
      <c r="C20" s="238">
        <v>2</v>
      </c>
      <c r="D20" s="239">
        <v>5</v>
      </c>
      <c r="E20" s="229" t="s">
        <v>183</v>
      </c>
      <c r="F20" s="229"/>
      <c r="G20" s="230">
        <v>1</v>
      </c>
      <c r="H20" s="233" t="s">
        <v>278</v>
      </c>
      <c r="I20" s="234">
        <v>65832600</v>
      </c>
      <c r="J20" s="230">
        <v>1</v>
      </c>
      <c r="K20" s="233" t="s">
        <v>278</v>
      </c>
      <c r="L20" s="234">
        <v>65832600</v>
      </c>
      <c r="M20" s="235">
        <f t="shared" si="0"/>
        <v>0</v>
      </c>
      <c r="N20" s="236">
        <v>1</v>
      </c>
      <c r="O20" s="232"/>
      <c r="P20" s="230"/>
      <c r="Q20" s="230"/>
      <c r="R20" s="230" t="s">
        <v>361</v>
      </c>
    </row>
    <row r="21" spans="1:18" ht="15.75" thickBot="1" x14ac:dyDescent="0.3">
      <c r="A21" s="212"/>
      <c r="B21" s="225">
        <v>4</v>
      </c>
      <c r="C21" s="226">
        <v>3</v>
      </c>
      <c r="D21" s="227"/>
      <c r="E21" s="229" t="s">
        <v>223</v>
      </c>
      <c r="F21" s="229"/>
      <c r="G21" s="230" t="s">
        <v>362</v>
      </c>
      <c r="H21" s="233" t="s">
        <v>278</v>
      </c>
      <c r="I21" s="240">
        <v>15000000</v>
      </c>
      <c r="J21" s="230" t="s">
        <v>362</v>
      </c>
      <c r="K21" s="233" t="s">
        <v>278</v>
      </c>
      <c r="L21" s="234">
        <v>14437438</v>
      </c>
      <c r="M21" s="235">
        <f t="shared" si="0"/>
        <v>562562</v>
      </c>
      <c r="N21" s="230" t="s">
        <v>363</v>
      </c>
      <c r="O21" s="232"/>
      <c r="P21" s="230"/>
      <c r="Q21" s="230"/>
      <c r="R21" s="230"/>
    </row>
    <row r="22" spans="1:18" ht="23.25" thickBot="1" x14ac:dyDescent="0.3">
      <c r="A22" s="212"/>
      <c r="B22" s="241"/>
      <c r="C22" s="242"/>
      <c r="D22" s="243"/>
      <c r="E22" s="244" t="s">
        <v>52</v>
      </c>
      <c r="F22" s="244"/>
      <c r="G22" s="245"/>
      <c r="H22" s="229"/>
      <c r="I22" s="246">
        <f>I15+I17+I18+I19+I20+I21</f>
        <v>1757762000</v>
      </c>
      <c r="J22" s="246"/>
      <c r="K22" s="246"/>
      <c r="L22" s="246">
        <v>1750061266</v>
      </c>
      <c r="M22" s="235">
        <f t="shared" si="0"/>
        <v>7700734</v>
      </c>
      <c r="N22" s="247" t="s">
        <v>364</v>
      </c>
      <c r="O22" s="248"/>
      <c r="P22" s="245"/>
      <c r="Q22" s="245"/>
      <c r="R22" s="245" t="s">
        <v>361</v>
      </c>
    </row>
    <row r="23" spans="1:18" ht="15.75" thickBot="1" x14ac:dyDescent="0.3">
      <c r="A23" s="212"/>
      <c r="B23" s="225"/>
      <c r="C23" s="226"/>
      <c r="D23" s="227"/>
      <c r="E23" s="228"/>
      <c r="F23" s="229"/>
      <c r="G23" s="230"/>
      <c r="H23" s="229"/>
      <c r="I23" s="234"/>
      <c r="J23" s="230"/>
      <c r="K23" s="229"/>
      <c r="L23" s="230"/>
      <c r="M23" s="235">
        <f t="shared" si="0"/>
        <v>0</v>
      </c>
      <c r="N23" s="230"/>
      <c r="O23" s="232"/>
      <c r="P23" s="230"/>
      <c r="Q23" s="230"/>
      <c r="R23" s="230"/>
    </row>
    <row r="24" spans="1:18" ht="15.75" thickBot="1" x14ac:dyDescent="0.3">
      <c r="A24" s="249"/>
      <c r="B24" s="250"/>
      <c r="C24" s="251"/>
      <c r="D24" s="252"/>
      <c r="E24" s="253"/>
      <c r="F24" s="254"/>
      <c r="G24" s="255"/>
      <c r="H24" s="254"/>
      <c r="I24" s="256"/>
      <c r="J24" s="255"/>
      <c r="K24" s="254"/>
      <c r="L24" s="255"/>
      <c r="M24" s="257"/>
      <c r="N24" s="255"/>
      <c r="O24" s="258"/>
      <c r="P24" s="255"/>
      <c r="Q24" s="255"/>
      <c r="R24" s="255"/>
    </row>
    <row r="25" spans="1:18" ht="15.75" thickBot="1" x14ac:dyDescent="0.3">
      <c r="A25" s="212"/>
      <c r="B25" s="241">
        <v>1</v>
      </c>
      <c r="C25" s="242"/>
      <c r="D25" s="243"/>
      <c r="E25" s="259" t="s">
        <v>224</v>
      </c>
      <c r="F25" s="244"/>
      <c r="G25" s="245"/>
      <c r="H25" s="229"/>
      <c r="I25" s="246">
        <f>I26+I35+I42+I46+I54</f>
        <v>769012020.60000002</v>
      </c>
      <c r="J25" s="246"/>
      <c r="K25" s="246"/>
      <c r="L25" s="246">
        <f>L26+L35+L42+L46+L54</f>
        <v>751931294</v>
      </c>
      <c r="M25" s="246">
        <f>M26+M35+M42+M46+M54</f>
        <v>0</v>
      </c>
      <c r="N25" s="260">
        <f>L25/I25</f>
        <v>0.97778873913222675</v>
      </c>
      <c r="O25" s="246">
        <f>O26+O35+O42+O46+O54</f>
        <v>8062500</v>
      </c>
      <c r="P25" s="246">
        <f>P26+P35+P42+P46+P54</f>
        <v>668154166</v>
      </c>
      <c r="Q25" s="246">
        <f>Q26+Q35+Q42+Q46+Q54</f>
        <v>75714628</v>
      </c>
      <c r="R25" s="246">
        <f>R26+R35+R42+R46+R54</f>
        <v>0</v>
      </c>
    </row>
    <row r="26" spans="1:18" ht="15.75" thickBot="1" x14ac:dyDescent="0.3">
      <c r="A26" s="212"/>
      <c r="B26" s="241">
        <v>1</v>
      </c>
      <c r="C26" s="242">
        <v>1</v>
      </c>
      <c r="D26" s="243"/>
      <c r="E26" s="459" t="s">
        <v>365</v>
      </c>
      <c r="F26" s="459"/>
      <c r="G26" s="245"/>
      <c r="H26" s="229"/>
      <c r="I26" s="246">
        <f>SUM(I27:I33)</f>
        <v>613523105.60000002</v>
      </c>
      <c r="J26" s="246"/>
      <c r="K26" s="246"/>
      <c r="L26" s="246">
        <f>SUM(L27:L33)</f>
        <v>599192994</v>
      </c>
      <c r="M26" s="246">
        <f>SUM(M27:M33)</f>
        <v>0</v>
      </c>
      <c r="N26" s="260">
        <f>L26/I26</f>
        <v>0.97664291455496888</v>
      </c>
      <c r="O26" s="246">
        <f>SUM(O27:O33)</f>
        <v>0</v>
      </c>
      <c r="P26" s="246">
        <f>SUM(P27:P33)</f>
        <v>564470416</v>
      </c>
      <c r="Q26" s="246">
        <f>SUM(Q27:Q33)</f>
        <v>34722578</v>
      </c>
      <c r="R26" s="246">
        <f>SUM(R27:R33)</f>
        <v>0</v>
      </c>
    </row>
    <row r="27" spans="1:18" ht="45.75" thickBot="1" x14ac:dyDescent="0.3">
      <c r="A27" s="212"/>
      <c r="B27" s="225">
        <v>1</v>
      </c>
      <c r="C27" s="226">
        <v>1</v>
      </c>
      <c r="D27" s="227">
        <v>1</v>
      </c>
      <c r="E27" s="229" t="s">
        <v>366</v>
      </c>
      <c r="F27" s="229" t="s">
        <v>367</v>
      </c>
      <c r="G27" s="230">
        <v>12</v>
      </c>
      <c r="H27" s="233" t="s">
        <v>368</v>
      </c>
      <c r="I27" s="234">
        <v>40950000</v>
      </c>
      <c r="J27" s="230">
        <v>12</v>
      </c>
      <c r="K27" s="233" t="s">
        <v>228</v>
      </c>
      <c r="L27" s="234">
        <v>40950000</v>
      </c>
      <c r="M27" s="234"/>
      <c r="N27" s="260">
        <f t="shared" ref="N27:N90" si="1">L27/I27</f>
        <v>1</v>
      </c>
      <c r="O27" s="261"/>
      <c r="P27" s="234">
        <v>40950000</v>
      </c>
      <c r="Q27" s="234"/>
      <c r="R27" s="234"/>
    </row>
    <row r="28" spans="1:18" ht="45.75" thickBot="1" x14ac:dyDescent="0.3">
      <c r="A28" s="212"/>
      <c r="B28" s="225">
        <v>1</v>
      </c>
      <c r="C28" s="226">
        <v>1</v>
      </c>
      <c r="D28" s="227">
        <v>2</v>
      </c>
      <c r="E28" s="229" t="s">
        <v>369</v>
      </c>
      <c r="F28" s="229" t="s">
        <v>370</v>
      </c>
      <c r="G28" s="230" t="s">
        <v>371</v>
      </c>
      <c r="H28" s="233" t="s">
        <v>368</v>
      </c>
      <c r="I28" s="234">
        <v>398638400</v>
      </c>
      <c r="J28" s="230">
        <v>12</v>
      </c>
      <c r="K28" s="233" t="s">
        <v>228</v>
      </c>
      <c r="L28" s="234">
        <v>387920200</v>
      </c>
      <c r="M28" s="262"/>
      <c r="N28" s="260">
        <f t="shared" si="1"/>
        <v>0.97311297657225193</v>
      </c>
      <c r="O28" s="263"/>
      <c r="P28" s="234">
        <v>387920200</v>
      </c>
      <c r="Q28" s="262"/>
      <c r="R28" s="262"/>
    </row>
    <row r="29" spans="1:18" ht="45.75" thickBot="1" x14ac:dyDescent="0.3">
      <c r="A29" s="212"/>
      <c r="B29" s="225">
        <v>1</v>
      </c>
      <c r="C29" s="226">
        <v>1</v>
      </c>
      <c r="D29" s="227">
        <v>3</v>
      </c>
      <c r="E29" s="229" t="s">
        <v>372</v>
      </c>
      <c r="F29" s="229" t="s">
        <v>373</v>
      </c>
      <c r="G29" s="230" t="s">
        <v>371</v>
      </c>
      <c r="H29" s="233" t="s">
        <v>368</v>
      </c>
      <c r="I29" s="234">
        <v>29369879.039999999</v>
      </c>
      <c r="J29" s="230">
        <v>12</v>
      </c>
      <c r="K29" s="233" t="s">
        <v>228</v>
      </c>
      <c r="L29" s="234">
        <v>26346716</v>
      </c>
      <c r="M29" s="234"/>
      <c r="N29" s="260">
        <f t="shared" si="1"/>
        <v>0.89706586683987921</v>
      </c>
      <c r="O29" s="261"/>
      <c r="P29" s="234">
        <v>26346716</v>
      </c>
      <c r="Q29" s="234"/>
      <c r="R29" s="234"/>
    </row>
    <row r="30" spans="1:18" ht="57" thickBot="1" x14ac:dyDescent="0.3">
      <c r="A30" s="212"/>
      <c r="B30" s="225">
        <v>1</v>
      </c>
      <c r="C30" s="226">
        <v>1</v>
      </c>
      <c r="D30" s="227">
        <v>4</v>
      </c>
      <c r="E30" s="229" t="s">
        <v>374</v>
      </c>
      <c r="F30" s="229" t="s">
        <v>375</v>
      </c>
      <c r="G30" s="230">
        <v>12</v>
      </c>
      <c r="H30" s="233" t="s">
        <v>368</v>
      </c>
      <c r="I30" s="234">
        <v>61347326.560000002</v>
      </c>
      <c r="J30" s="230">
        <v>12</v>
      </c>
      <c r="K30" s="233" t="s">
        <v>376</v>
      </c>
      <c r="L30" s="234">
        <v>60758578</v>
      </c>
      <c r="M30" s="234"/>
      <c r="N30" s="260">
        <f t="shared" si="1"/>
        <v>0.99040302824892978</v>
      </c>
      <c r="O30" s="261"/>
      <c r="P30" s="234">
        <v>26036000</v>
      </c>
      <c r="Q30" s="234">
        <v>34722578</v>
      </c>
      <c r="R30" s="264"/>
    </row>
    <row r="31" spans="1:18" ht="23.25" thickBot="1" x14ac:dyDescent="0.3">
      <c r="A31" s="212"/>
      <c r="B31" s="225">
        <v>1</v>
      </c>
      <c r="C31" s="226">
        <v>1</v>
      </c>
      <c r="D31" s="227">
        <v>5</v>
      </c>
      <c r="E31" s="229" t="s">
        <v>377</v>
      </c>
      <c r="F31" s="229" t="s">
        <v>378</v>
      </c>
      <c r="G31" s="230" t="s">
        <v>371</v>
      </c>
      <c r="H31" s="233" t="s">
        <v>368</v>
      </c>
      <c r="I31" s="234">
        <v>53950000</v>
      </c>
      <c r="J31" s="230">
        <v>12</v>
      </c>
      <c r="K31" s="233" t="s">
        <v>228</v>
      </c>
      <c r="L31" s="234">
        <v>53950000</v>
      </c>
      <c r="M31" s="234"/>
      <c r="N31" s="260">
        <f t="shared" si="1"/>
        <v>1</v>
      </c>
      <c r="O31" s="261"/>
      <c r="P31" s="234">
        <v>53950000</v>
      </c>
      <c r="Q31" s="234"/>
      <c r="R31" s="234"/>
    </row>
    <row r="32" spans="1:18" ht="57" thickBot="1" x14ac:dyDescent="0.3">
      <c r="A32" s="212"/>
      <c r="B32" s="225">
        <v>1</v>
      </c>
      <c r="C32" s="226">
        <v>1</v>
      </c>
      <c r="D32" s="227">
        <v>6</v>
      </c>
      <c r="E32" s="229" t="s">
        <v>379</v>
      </c>
      <c r="F32" s="229" t="s">
        <v>380</v>
      </c>
      <c r="G32" s="230">
        <v>12</v>
      </c>
      <c r="H32" s="233" t="s">
        <v>368</v>
      </c>
      <c r="I32" s="234">
        <v>9467500</v>
      </c>
      <c r="J32" s="230">
        <v>12</v>
      </c>
      <c r="K32" s="233" t="s">
        <v>376</v>
      </c>
      <c r="L32" s="234">
        <v>9467500</v>
      </c>
      <c r="M32" s="234"/>
      <c r="N32" s="260">
        <f t="shared" si="1"/>
        <v>1</v>
      </c>
      <c r="O32" s="261"/>
      <c r="P32" s="234">
        <v>9467500</v>
      </c>
      <c r="Q32" s="234"/>
      <c r="R32" s="234"/>
    </row>
    <row r="33" spans="1:18" ht="34.5" thickBot="1" x14ac:dyDescent="0.3">
      <c r="A33" s="212"/>
      <c r="B33" s="225">
        <v>1</v>
      </c>
      <c r="C33" s="226">
        <v>1</v>
      </c>
      <c r="D33" s="227">
        <v>7</v>
      </c>
      <c r="E33" s="229" t="s">
        <v>381</v>
      </c>
      <c r="F33" s="229" t="s">
        <v>382</v>
      </c>
      <c r="G33" s="230">
        <v>33</v>
      </c>
      <c r="H33" s="233"/>
      <c r="I33" s="234">
        <v>19800000</v>
      </c>
      <c r="J33" s="230">
        <v>33</v>
      </c>
      <c r="K33" s="233" t="s">
        <v>383</v>
      </c>
      <c r="L33" s="234">
        <v>19800000</v>
      </c>
      <c r="M33" s="234"/>
      <c r="N33" s="260">
        <f t="shared" si="1"/>
        <v>1</v>
      </c>
      <c r="O33" s="261"/>
      <c r="P33" s="234">
        <v>19800000</v>
      </c>
      <c r="Q33" s="234"/>
      <c r="R33" s="234">
        <v>0</v>
      </c>
    </row>
    <row r="34" spans="1:18" ht="15.75" thickBot="1" x14ac:dyDescent="0.3">
      <c r="A34" s="212"/>
      <c r="B34" s="225"/>
      <c r="C34" s="226"/>
      <c r="D34" s="227"/>
      <c r="E34" s="229"/>
      <c r="F34" s="229"/>
      <c r="G34" s="230"/>
      <c r="H34" s="233"/>
      <c r="I34" s="234"/>
      <c r="J34" s="230"/>
      <c r="K34" s="233"/>
      <c r="L34" s="234"/>
      <c r="M34" s="234"/>
      <c r="N34" s="260" t="e">
        <f t="shared" si="1"/>
        <v>#DIV/0!</v>
      </c>
      <c r="O34" s="261"/>
      <c r="P34" s="234"/>
      <c r="Q34" s="234"/>
      <c r="R34" s="234"/>
    </row>
    <row r="35" spans="1:18" ht="15.75" thickBot="1" x14ac:dyDescent="0.3">
      <c r="A35" s="212"/>
      <c r="B35" s="241">
        <v>1</v>
      </c>
      <c r="C35" s="242">
        <v>2</v>
      </c>
      <c r="D35" s="243"/>
      <c r="E35" s="437" t="s">
        <v>384</v>
      </c>
      <c r="F35" s="437"/>
      <c r="G35" s="245"/>
      <c r="H35" s="229"/>
      <c r="I35" s="246">
        <f>I36+I37+I38+I39+I40+I41</f>
        <v>83574365</v>
      </c>
      <c r="J35" s="246"/>
      <c r="K35" s="246"/>
      <c r="L35" s="246">
        <f>SUM(L36:L41)</f>
        <v>83573750</v>
      </c>
      <c r="M35" s="246">
        <f>SUM(M37:M41)</f>
        <v>0</v>
      </c>
      <c r="N35" s="260">
        <f t="shared" si="1"/>
        <v>0.9999926412842024</v>
      </c>
      <c r="O35" s="246">
        <f>SUM(O36:O41)</f>
        <v>0</v>
      </c>
      <c r="P35" s="246">
        <f>SUM(P36:P41)</f>
        <v>75164750</v>
      </c>
      <c r="Q35" s="246">
        <f>SUM(Q37:Q41)</f>
        <v>8409000</v>
      </c>
      <c r="R35" s="246">
        <f>SUM(R37:R41)</f>
        <v>0</v>
      </c>
    </row>
    <row r="36" spans="1:18" ht="34.5" thickBot="1" x14ac:dyDescent="0.3">
      <c r="A36" s="265"/>
      <c r="B36" s="241">
        <v>1</v>
      </c>
      <c r="C36" s="242">
        <v>2</v>
      </c>
      <c r="D36" s="266">
        <v>2</v>
      </c>
      <c r="E36" s="267" t="s">
        <v>258</v>
      </c>
      <c r="F36" s="267" t="s">
        <v>385</v>
      </c>
      <c r="G36" s="245">
        <v>1</v>
      </c>
      <c r="H36" s="229" t="s">
        <v>277</v>
      </c>
      <c r="I36" s="246">
        <v>4444000</v>
      </c>
      <c r="J36" s="246"/>
      <c r="K36" s="246"/>
      <c r="L36" s="246">
        <v>4444000</v>
      </c>
      <c r="M36" s="246"/>
      <c r="N36" s="260">
        <f t="shared" si="1"/>
        <v>1</v>
      </c>
      <c r="O36" s="246"/>
      <c r="P36" s="246">
        <v>4444000</v>
      </c>
      <c r="Q36" s="246"/>
      <c r="R36" s="246"/>
    </row>
    <row r="37" spans="1:18" ht="45.75" thickBot="1" x14ac:dyDescent="0.3">
      <c r="A37" s="212"/>
      <c r="B37" s="225">
        <v>1</v>
      </c>
      <c r="C37" s="226">
        <v>2</v>
      </c>
      <c r="D37" s="268">
        <v>3</v>
      </c>
      <c r="E37" s="269" t="s">
        <v>386</v>
      </c>
      <c r="F37" s="269" t="s">
        <v>387</v>
      </c>
      <c r="G37" s="230">
        <v>1</v>
      </c>
      <c r="H37" s="233" t="s">
        <v>278</v>
      </c>
      <c r="I37" s="234">
        <v>30387000</v>
      </c>
      <c r="J37" s="230">
        <v>1</v>
      </c>
      <c r="K37" s="233" t="s">
        <v>278</v>
      </c>
      <c r="L37" s="234">
        <v>30387000</v>
      </c>
      <c r="M37" s="234"/>
      <c r="N37" s="260">
        <f t="shared" si="1"/>
        <v>1</v>
      </c>
      <c r="O37" s="261"/>
      <c r="P37" s="234">
        <v>30387000</v>
      </c>
      <c r="Q37" s="234"/>
      <c r="R37" s="234"/>
    </row>
    <row r="38" spans="1:18" ht="23.25" thickBot="1" x14ac:dyDescent="0.3">
      <c r="A38" s="265"/>
      <c r="B38" s="225">
        <v>1</v>
      </c>
      <c r="C38" s="227">
        <v>2</v>
      </c>
      <c r="D38" s="268">
        <v>90</v>
      </c>
      <c r="E38" s="269" t="s">
        <v>388</v>
      </c>
      <c r="F38" s="269" t="s">
        <v>389</v>
      </c>
      <c r="G38" s="230">
        <v>2</v>
      </c>
      <c r="H38" s="233" t="s">
        <v>278</v>
      </c>
      <c r="I38" s="234">
        <v>34146865</v>
      </c>
      <c r="J38" s="230"/>
      <c r="K38" s="233"/>
      <c r="L38" s="234">
        <v>34146250</v>
      </c>
      <c r="M38" s="234"/>
      <c r="N38" s="260">
        <f t="shared" si="1"/>
        <v>0.99998198956185291</v>
      </c>
      <c r="O38" s="261"/>
      <c r="P38" s="234">
        <v>34146250</v>
      </c>
      <c r="Q38" s="234"/>
      <c r="R38" s="234"/>
    </row>
    <row r="39" spans="1:18" ht="34.5" thickBot="1" x14ac:dyDescent="0.3">
      <c r="A39" s="265"/>
      <c r="B39" s="225">
        <v>1</v>
      </c>
      <c r="C39" s="227">
        <v>2</v>
      </c>
      <c r="D39" s="268">
        <v>91</v>
      </c>
      <c r="E39" s="269" t="s">
        <v>390</v>
      </c>
      <c r="F39" s="269" t="s">
        <v>391</v>
      </c>
      <c r="G39" s="230">
        <v>1</v>
      </c>
      <c r="H39" s="233" t="s">
        <v>277</v>
      </c>
      <c r="I39" s="234">
        <v>8409000</v>
      </c>
      <c r="J39" s="230"/>
      <c r="K39" s="233"/>
      <c r="L39" s="234">
        <v>8409000</v>
      </c>
      <c r="M39" s="234"/>
      <c r="N39" s="260">
        <f t="shared" si="1"/>
        <v>1</v>
      </c>
      <c r="O39" s="261"/>
      <c r="P39" s="234"/>
      <c r="Q39" s="234">
        <v>8409000</v>
      </c>
      <c r="R39" s="234"/>
    </row>
    <row r="40" spans="1:18" ht="23.25" thickBot="1" x14ac:dyDescent="0.3">
      <c r="A40" s="265"/>
      <c r="B40" s="225">
        <v>1</v>
      </c>
      <c r="C40" s="227">
        <v>2</v>
      </c>
      <c r="D40" s="268">
        <v>96</v>
      </c>
      <c r="E40" s="269" t="s">
        <v>392</v>
      </c>
      <c r="F40" s="269" t="s">
        <v>393</v>
      </c>
      <c r="G40" s="230">
        <v>1</v>
      </c>
      <c r="H40" s="233" t="s">
        <v>278</v>
      </c>
      <c r="I40" s="234">
        <v>0</v>
      </c>
      <c r="J40" s="230"/>
      <c r="K40" s="233"/>
      <c r="L40" s="234">
        <v>0</v>
      </c>
      <c r="M40" s="234"/>
      <c r="N40" s="260">
        <v>0</v>
      </c>
      <c r="O40" s="261"/>
      <c r="P40" s="234"/>
      <c r="Q40" s="234"/>
      <c r="R40" s="234"/>
    </row>
    <row r="41" spans="1:18" ht="34.5" thickBot="1" x14ac:dyDescent="0.3">
      <c r="A41" s="212"/>
      <c r="B41" s="225">
        <v>1</v>
      </c>
      <c r="C41" s="227">
        <v>2</v>
      </c>
      <c r="D41" s="228">
        <v>99</v>
      </c>
      <c r="E41" s="229" t="s">
        <v>394</v>
      </c>
      <c r="F41" s="229" t="s">
        <v>395</v>
      </c>
      <c r="G41" s="230">
        <v>1</v>
      </c>
      <c r="H41" s="233" t="s">
        <v>263</v>
      </c>
      <c r="I41" s="234">
        <v>6187500</v>
      </c>
      <c r="J41" s="230">
        <v>1</v>
      </c>
      <c r="K41" s="233" t="s">
        <v>274</v>
      </c>
      <c r="L41" s="234">
        <v>6187500</v>
      </c>
      <c r="M41" s="234"/>
      <c r="N41" s="260">
        <f t="shared" si="1"/>
        <v>1</v>
      </c>
      <c r="O41" s="261"/>
      <c r="P41" s="234">
        <v>6187500</v>
      </c>
      <c r="Q41" s="234"/>
      <c r="R41" s="234"/>
    </row>
    <row r="42" spans="1:18" ht="15.75" thickBot="1" x14ac:dyDescent="0.3">
      <c r="A42" s="212"/>
      <c r="B42" s="241">
        <v>1</v>
      </c>
      <c r="C42" s="242">
        <v>3</v>
      </c>
      <c r="D42" s="243"/>
      <c r="E42" s="460" t="s">
        <v>396</v>
      </c>
      <c r="F42" s="461"/>
      <c r="G42" s="270"/>
      <c r="H42" s="270"/>
      <c r="I42" s="246">
        <f>SUM(I43:I45)</f>
        <v>7343700</v>
      </c>
      <c r="J42" s="246"/>
      <c r="K42" s="246"/>
      <c r="L42" s="246">
        <f t="shared" ref="L42:R42" si="2">SUM(L43:L45)</f>
        <v>7343700</v>
      </c>
      <c r="M42" s="246">
        <f t="shared" si="2"/>
        <v>0</v>
      </c>
      <c r="N42" s="260">
        <f t="shared" si="1"/>
        <v>1</v>
      </c>
      <c r="O42" s="271">
        <f>SUM(O43:O45)</f>
        <v>2862500</v>
      </c>
      <c r="P42" s="246">
        <f t="shared" si="2"/>
        <v>4481200</v>
      </c>
      <c r="Q42" s="246">
        <f t="shared" si="2"/>
        <v>0</v>
      </c>
      <c r="R42" s="246">
        <f t="shared" si="2"/>
        <v>0</v>
      </c>
    </row>
    <row r="43" spans="1:18" ht="34.5" thickBot="1" x14ac:dyDescent="0.3">
      <c r="A43" s="212"/>
      <c r="B43" s="225">
        <v>1</v>
      </c>
      <c r="C43" s="226">
        <v>3</v>
      </c>
      <c r="D43" s="227">
        <v>2</v>
      </c>
      <c r="E43" s="229" t="s">
        <v>397</v>
      </c>
      <c r="F43" s="229" t="s">
        <v>398</v>
      </c>
      <c r="G43" s="230">
        <v>1</v>
      </c>
      <c r="H43" s="233" t="s">
        <v>278</v>
      </c>
      <c r="I43" s="234">
        <v>2343700</v>
      </c>
      <c r="J43" s="230">
        <v>1</v>
      </c>
      <c r="K43" s="233" t="s">
        <v>278</v>
      </c>
      <c r="L43" s="234">
        <v>2343700</v>
      </c>
      <c r="M43" s="234"/>
      <c r="N43" s="260">
        <f t="shared" si="1"/>
        <v>1</v>
      </c>
      <c r="O43" s="261"/>
      <c r="P43" s="234">
        <v>2343700</v>
      </c>
      <c r="Q43" s="234"/>
      <c r="R43" s="234"/>
    </row>
    <row r="44" spans="1:18" ht="23.25" thickBot="1" x14ac:dyDescent="0.3">
      <c r="A44" s="212"/>
      <c r="B44" s="225">
        <v>1</v>
      </c>
      <c r="C44" s="226">
        <v>3</v>
      </c>
      <c r="D44" s="227">
        <v>90</v>
      </c>
      <c r="E44" s="229" t="s">
        <v>399</v>
      </c>
      <c r="F44" s="229" t="s">
        <v>400</v>
      </c>
      <c r="G44" s="230">
        <v>1</v>
      </c>
      <c r="H44" s="233" t="s">
        <v>274</v>
      </c>
      <c r="I44" s="234">
        <v>2137500</v>
      </c>
      <c r="J44" s="230">
        <v>1</v>
      </c>
      <c r="K44" s="233" t="s">
        <v>274</v>
      </c>
      <c r="L44" s="234">
        <v>2137500</v>
      </c>
      <c r="M44" s="234"/>
      <c r="N44" s="260">
        <f t="shared" si="1"/>
        <v>1</v>
      </c>
      <c r="O44" s="261"/>
      <c r="P44" s="234">
        <v>2137500</v>
      </c>
      <c r="Q44" s="234"/>
      <c r="R44" s="234">
        <v>0</v>
      </c>
    </row>
    <row r="45" spans="1:18" ht="34.5" thickBot="1" x14ac:dyDescent="0.3">
      <c r="A45" s="212"/>
      <c r="B45" s="225">
        <v>1</v>
      </c>
      <c r="C45" s="226">
        <v>3</v>
      </c>
      <c r="D45" s="227">
        <v>91</v>
      </c>
      <c r="E45" s="229" t="s">
        <v>401</v>
      </c>
      <c r="F45" s="229" t="s">
        <v>402</v>
      </c>
      <c r="G45" s="230">
        <v>1</v>
      </c>
      <c r="H45" s="233" t="s">
        <v>274</v>
      </c>
      <c r="I45" s="234">
        <v>2862500</v>
      </c>
      <c r="J45" s="230">
        <v>1</v>
      </c>
      <c r="K45" s="233" t="s">
        <v>274</v>
      </c>
      <c r="L45" s="234">
        <v>2862500</v>
      </c>
      <c r="M45" s="234"/>
      <c r="N45" s="260">
        <f t="shared" si="1"/>
        <v>1</v>
      </c>
      <c r="O45" s="234">
        <v>2862500</v>
      </c>
      <c r="P45" s="234"/>
      <c r="Q45" s="234"/>
      <c r="R45" s="234"/>
    </row>
    <row r="46" spans="1:18" ht="15.75" thickBot="1" x14ac:dyDescent="0.3">
      <c r="A46" s="212"/>
      <c r="B46" s="241">
        <v>1</v>
      </c>
      <c r="C46" s="242">
        <v>4</v>
      </c>
      <c r="D46" s="243"/>
      <c r="E46" s="437" t="s">
        <v>403</v>
      </c>
      <c r="F46" s="437"/>
      <c r="G46" s="245"/>
      <c r="H46" s="229"/>
      <c r="I46" s="246">
        <f>SUM(I47:I53)</f>
        <v>61820850</v>
      </c>
      <c r="J46" s="246"/>
      <c r="K46" s="246"/>
      <c r="L46" s="246">
        <f>SUM(L47:L53)</f>
        <v>61820850</v>
      </c>
      <c r="M46" s="246">
        <f>SUM(M47:M53)</f>
        <v>0</v>
      </c>
      <c r="N46" s="260">
        <f t="shared" si="1"/>
        <v>1</v>
      </c>
      <c r="O46" s="271">
        <f>SUM(O47:O53)</f>
        <v>5200000</v>
      </c>
      <c r="P46" s="246">
        <f>SUM(P47:P53)</f>
        <v>24037800</v>
      </c>
      <c r="Q46" s="246">
        <f>SUM(Q47:Q53)</f>
        <v>32583050</v>
      </c>
      <c r="R46" s="246">
        <f>SUM(R47:R53)</f>
        <v>0</v>
      </c>
    </row>
    <row r="47" spans="1:18" ht="57" thickBot="1" x14ac:dyDescent="0.3">
      <c r="A47" s="212"/>
      <c r="B47" s="225">
        <v>1</v>
      </c>
      <c r="C47" s="226">
        <v>4</v>
      </c>
      <c r="D47" s="227">
        <v>1</v>
      </c>
      <c r="E47" s="229" t="s">
        <v>404</v>
      </c>
      <c r="F47" s="229" t="s">
        <v>405</v>
      </c>
      <c r="G47" s="230">
        <v>2</v>
      </c>
      <c r="H47" s="233" t="s">
        <v>406</v>
      </c>
      <c r="I47" s="234">
        <v>3725000</v>
      </c>
      <c r="J47" s="230">
        <v>2</v>
      </c>
      <c r="K47" s="233" t="s">
        <v>406</v>
      </c>
      <c r="L47" s="234">
        <v>3725000</v>
      </c>
      <c r="M47" s="234"/>
      <c r="N47" s="260">
        <f t="shared" si="1"/>
        <v>1</v>
      </c>
      <c r="O47" s="261"/>
      <c r="P47" s="234">
        <v>3725000</v>
      </c>
      <c r="Q47" s="234"/>
      <c r="R47" s="234"/>
    </row>
    <row r="48" spans="1:18" ht="34.5" thickBot="1" x14ac:dyDescent="0.3">
      <c r="A48" s="212"/>
      <c r="B48" s="225">
        <v>1</v>
      </c>
      <c r="C48" s="226">
        <v>4</v>
      </c>
      <c r="D48" s="227">
        <v>2</v>
      </c>
      <c r="E48" s="229" t="s">
        <v>407</v>
      </c>
      <c r="F48" s="229" t="s">
        <v>408</v>
      </c>
      <c r="G48" s="230">
        <v>1</v>
      </c>
      <c r="H48" s="233" t="s">
        <v>274</v>
      </c>
      <c r="I48" s="234">
        <v>6252500</v>
      </c>
      <c r="J48" s="230">
        <v>1</v>
      </c>
      <c r="K48" s="233" t="s">
        <v>274</v>
      </c>
      <c r="L48" s="234">
        <v>6252500</v>
      </c>
      <c r="M48" s="234"/>
      <c r="N48" s="260">
        <f t="shared" si="1"/>
        <v>1</v>
      </c>
      <c r="O48" s="261"/>
      <c r="P48" s="234">
        <v>6252500</v>
      </c>
      <c r="Q48" s="234"/>
      <c r="R48" s="234"/>
    </row>
    <row r="49" spans="1:18" ht="57" thickBot="1" x14ac:dyDescent="0.3">
      <c r="A49" s="212"/>
      <c r="B49" s="225">
        <v>1</v>
      </c>
      <c r="C49" s="226">
        <v>4</v>
      </c>
      <c r="D49" s="227">
        <v>3</v>
      </c>
      <c r="E49" s="229" t="s">
        <v>409</v>
      </c>
      <c r="F49" s="229" t="s">
        <v>408</v>
      </c>
      <c r="G49" s="230">
        <v>2</v>
      </c>
      <c r="H49" s="233" t="s">
        <v>406</v>
      </c>
      <c r="I49" s="234">
        <v>6668000</v>
      </c>
      <c r="J49" s="230">
        <v>2</v>
      </c>
      <c r="K49" s="233" t="s">
        <v>406</v>
      </c>
      <c r="L49" s="234">
        <v>6668000</v>
      </c>
      <c r="M49" s="234"/>
      <c r="N49" s="260">
        <f t="shared" si="1"/>
        <v>1</v>
      </c>
      <c r="O49" s="261"/>
      <c r="P49" s="234"/>
      <c r="Q49" s="234">
        <v>6668000</v>
      </c>
      <c r="R49" s="234"/>
    </row>
    <row r="50" spans="1:18" ht="57" thickBot="1" x14ac:dyDescent="0.3">
      <c r="A50" s="212"/>
      <c r="B50" s="225">
        <v>1</v>
      </c>
      <c r="C50" s="226">
        <v>4</v>
      </c>
      <c r="D50" s="227">
        <v>4</v>
      </c>
      <c r="E50" s="229" t="s">
        <v>410</v>
      </c>
      <c r="F50" s="229" t="s">
        <v>411</v>
      </c>
      <c r="G50" s="230">
        <v>2</v>
      </c>
      <c r="H50" s="233" t="s">
        <v>406</v>
      </c>
      <c r="I50" s="234">
        <v>3560300</v>
      </c>
      <c r="J50" s="230">
        <v>2</v>
      </c>
      <c r="K50" s="233" t="s">
        <v>406</v>
      </c>
      <c r="L50" s="234">
        <v>3560300</v>
      </c>
      <c r="M50" s="234"/>
      <c r="N50" s="260">
        <f t="shared" si="1"/>
        <v>1</v>
      </c>
      <c r="O50" s="261"/>
      <c r="P50" s="234">
        <v>3560300</v>
      </c>
      <c r="Q50" s="234"/>
      <c r="R50" s="234"/>
    </row>
    <row r="51" spans="1:18" ht="34.5" thickBot="1" x14ac:dyDescent="0.3">
      <c r="A51" s="212"/>
      <c r="B51" s="225">
        <v>1</v>
      </c>
      <c r="C51" s="226">
        <v>4</v>
      </c>
      <c r="D51" s="227">
        <v>8</v>
      </c>
      <c r="E51" s="229" t="s">
        <v>412</v>
      </c>
      <c r="F51" s="229" t="s">
        <v>413</v>
      </c>
      <c r="G51" s="230">
        <v>1</v>
      </c>
      <c r="H51" s="233" t="s">
        <v>274</v>
      </c>
      <c r="I51" s="234">
        <v>5200000</v>
      </c>
      <c r="J51" s="230">
        <v>1</v>
      </c>
      <c r="K51" s="233" t="s">
        <v>274</v>
      </c>
      <c r="L51" s="234">
        <v>5200000</v>
      </c>
      <c r="M51" s="234"/>
      <c r="N51" s="260">
        <f t="shared" si="1"/>
        <v>1</v>
      </c>
      <c r="O51" s="234">
        <v>5200000</v>
      </c>
      <c r="P51" s="234"/>
      <c r="Q51" s="234"/>
      <c r="R51" s="234"/>
    </row>
    <row r="52" spans="1:18" ht="23.25" thickBot="1" x14ac:dyDescent="0.3">
      <c r="A52" s="212"/>
      <c r="B52" s="225">
        <v>1</v>
      </c>
      <c r="C52" s="226">
        <v>4</v>
      </c>
      <c r="D52" s="227">
        <v>91</v>
      </c>
      <c r="E52" s="229" t="s">
        <v>414</v>
      </c>
      <c r="F52" s="229" t="s">
        <v>415</v>
      </c>
      <c r="G52" s="230">
        <v>2</v>
      </c>
      <c r="H52" s="233" t="s">
        <v>416</v>
      </c>
      <c r="I52" s="234">
        <v>25915050</v>
      </c>
      <c r="J52" s="230">
        <v>2</v>
      </c>
      <c r="K52" s="233" t="s">
        <v>416</v>
      </c>
      <c r="L52" s="234">
        <v>25915050</v>
      </c>
      <c r="M52" s="234"/>
      <c r="N52" s="260">
        <f t="shared" si="1"/>
        <v>1</v>
      </c>
      <c r="O52" s="261"/>
      <c r="P52" s="234"/>
      <c r="Q52" s="234">
        <v>25915050</v>
      </c>
      <c r="R52" s="234"/>
    </row>
    <row r="53" spans="1:18" ht="23.25" thickBot="1" x14ac:dyDescent="0.3">
      <c r="A53" s="265"/>
      <c r="B53" s="225">
        <v>1</v>
      </c>
      <c r="C53" s="226">
        <v>4</v>
      </c>
      <c r="D53" s="227">
        <v>95</v>
      </c>
      <c r="E53" s="229" t="s">
        <v>417</v>
      </c>
      <c r="F53" s="229" t="s">
        <v>418</v>
      </c>
      <c r="G53" s="230"/>
      <c r="H53" s="233"/>
      <c r="I53" s="234">
        <v>10500000</v>
      </c>
      <c r="J53" s="230"/>
      <c r="K53" s="233"/>
      <c r="L53" s="234">
        <v>10500000</v>
      </c>
      <c r="M53" s="234"/>
      <c r="N53" s="260">
        <f t="shared" si="1"/>
        <v>1</v>
      </c>
      <c r="O53" s="261"/>
      <c r="P53" s="234">
        <v>10500000</v>
      </c>
      <c r="Q53" s="234"/>
      <c r="R53" s="234"/>
    </row>
    <row r="54" spans="1:18" ht="15.75" thickBot="1" x14ac:dyDescent="0.3">
      <c r="A54" s="212"/>
      <c r="B54" s="241">
        <v>1</v>
      </c>
      <c r="C54" s="242">
        <v>5</v>
      </c>
      <c r="D54" s="243"/>
      <c r="E54" s="437" t="s">
        <v>419</v>
      </c>
      <c r="F54" s="437"/>
      <c r="G54" s="245"/>
      <c r="H54" s="229"/>
      <c r="I54" s="246">
        <f>I55</f>
        <v>2750000</v>
      </c>
      <c r="J54" s="245"/>
      <c r="K54" s="229"/>
      <c r="L54" s="246">
        <f>L55</f>
        <v>0</v>
      </c>
      <c r="M54" s="246">
        <f>M55</f>
        <v>0</v>
      </c>
      <c r="N54" s="260">
        <f t="shared" si="1"/>
        <v>0</v>
      </c>
      <c r="O54" s="271">
        <f>O55</f>
        <v>0</v>
      </c>
      <c r="P54" s="246">
        <f>P55</f>
        <v>0</v>
      </c>
      <c r="Q54" s="246">
        <f>Q55</f>
        <v>0</v>
      </c>
      <c r="R54" s="246">
        <f>R55</f>
        <v>0</v>
      </c>
    </row>
    <row r="55" spans="1:18" ht="34.5" thickBot="1" x14ac:dyDescent="0.3">
      <c r="A55" s="212"/>
      <c r="B55" s="225">
        <v>1</v>
      </c>
      <c r="C55" s="226">
        <v>5</v>
      </c>
      <c r="D55" s="227">
        <v>94</v>
      </c>
      <c r="E55" s="229" t="s">
        <v>420</v>
      </c>
      <c r="F55" s="229" t="s">
        <v>421</v>
      </c>
      <c r="G55" s="230">
        <v>3</v>
      </c>
      <c r="H55" s="233" t="s">
        <v>368</v>
      </c>
      <c r="I55" s="234">
        <v>2750000</v>
      </c>
      <c r="J55" s="230">
        <v>1</v>
      </c>
      <c r="K55" s="233" t="s">
        <v>274</v>
      </c>
      <c r="L55" s="234">
        <v>0</v>
      </c>
      <c r="M55" s="234"/>
      <c r="N55" s="260">
        <f t="shared" si="1"/>
        <v>0</v>
      </c>
      <c r="O55" s="261"/>
      <c r="P55" s="234"/>
      <c r="Q55" s="234"/>
      <c r="R55" s="234">
        <v>0</v>
      </c>
    </row>
    <row r="56" spans="1:18" ht="15.75" thickBot="1" x14ac:dyDescent="0.3">
      <c r="A56" s="212"/>
      <c r="B56" s="241">
        <v>2</v>
      </c>
      <c r="C56" s="242"/>
      <c r="D56" s="243"/>
      <c r="E56" s="462" t="s">
        <v>225</v>
      </c>
      <c r="F56" s="463"/>
      <c r="G56" s="245"/>
      <c r="H56" s="229"/>
      <c r="I56" s="246">
        <f>I57+I60+I66+I70+I74+I76</f>
        <v>766159800</v>
      </c>
      <c r="J56" s="246"/>
      <c r="K56" s="246"/>
      <c r="L56" s="246">
        <f>L57+L60+L66+L70+L74+L76</f>
        <v>757712800</v>
      </c>
      <c r="M56" s="246">
        <f>M57+M60+M66+M70+M74+M76</f>
        <v>0</v>
      </c>
      <c r="N56" s="260">
        <f t="shared" si="1"/>
        <v>0.98897488487388663</v>
      </c>
      <c r="O56" s="271">
        <f>O57+O60+O66+O70+O74+O76</f>
        <v>407712800</v>
      </c>
      <c r="P56" s="246">
        <f>P57+P60+P66+P70+P74+P76</f>
        <v>0</v>
      </c>
      <c r="Q56" s="246">
        <f>Q57+Q60+Q66+Q70+Q74+Q76</f>
        <v>0</v>
      </c>
      <c r="R56" s="246">
        <f>R57+R60+R66+R70+R74+R76</f>
        <v>350000000</v>
      </c>
    </row>
    <row r="57" spans="1:18" ht="15.75" thickBot="1" x14ac:dyDescent="0.3">
      <c r="A57" s="212"/>
      <c r="B57" s="241">
        <v>2</v>
      </c>
      <c r="C57" s="242">
        <v>1</v>
      </c>
      <c r="D57" s="243"/>
      <c r="E57" s="437" t="s">
        <v>422</v>
      </c>
      <c r="F57" s="437"/>
      <c r="G57" s="245"/>
      <c r="H57" s="229"/>
      <c r="I57" s="246">
        <f>SUM(I58:I59)</f>
        <v>26012500</v>
      </c>
      <c r="J57" s="245"/>
      <c r="K57" s="229"/>
      <c r="L57" s="246">
        <f>SUM(L58:L59)</f>
        <v>26012500</v>
      </c>
      <c r="M57" s="246">
        <f>SUM(M58:M59)</f>
        <v>0</v>
      </c>
      <c r="N57" s="260">
        <f t="shared" si="1"/>
        <v>1</v>
      </c>
      <c r="O57" s="271">
        <f>SUM(O58:O59)</f>
        <v>26012500</v>
      </c>
      <c r="P57" s="246">
        <f>SUM(P58:P59)</f>
        <v>0</v>
      </c>
      <c r="Q57" s="246">
        <f>SUM(Q58:Q59)</f>
        <v>0</v>
      </c>
      <c r="R57" s="246">
        <f>SUM(R58:R59)</f>
        <v>0</v>
      </c>
    </row>
    <row r="58" spans="1:18" ht="57" thickBot="1" x14ac:dyDescent="0.3">
      <c r="A58" s="212"/>
      <c r="B58" s="225">
        <v>2</v>
      </c>
      <c r="C58" s="226">
        <v>1</v>
      </c>
      <c r="D58" s="227">
        <v>1</v>
      </c>
      <c r="E58" s="229" t="s">
        <v>423</v>
      </c>
      <c r="F58" s="229" t="s">
        <v>424</v>
      </c>
      <c r="G58" s="230">
        <v>12</v>
      </c>
      <c r="H58" s="233" t="s">
        <v>368</v>
      </c>
      <c r="I58" s="234">
        <v>11500000</v>
      </c>
      <c r="J58" s="230">
        <v>12</v>
      </c>
      <c r="K58" s="233" t="s">
        <v>368</v>
      </c>
      <c r="L58" s="234">
        <v>11500000</v>
      </c>
      <c r="M58" s="234"/>
      <c r="N58" s="260">
        <f t="shared" si="1"/>
        <v>1</v>
      </c>
      <c r="O58" s="234">
        <v>11500000</v>
      </c>
      <c r="P58" s="234"/>
      <c r="Q58" s="234"/>
      <c r="R58" s="234"/>
    </row>
    <row r="59" spans="1:18" ht="23.25" thickBot="1" x14ac:dyDescent="0.3">
      <c r="A59" s="212"/>
      <c r="B59" s="225">
        <v>2</v>
      </c>
      <c r="C59" s="226">
        <v>1</v>
      </c>
      <c r="D59" s="227">
        <v>5</v>
      </c>
      <c r="E59" s="229" t="s">
        <v>425</v>
      </c>
      <c r="F59" s="229" t="s">
        <v>426</v>
      </c>
      <c r="G59" s="230">
        <v>6</v>
      </c>
      <c r="H59" s="233" t="s">
        <v>274</v>
      </c>
      <c r="I59" s="234">
        <v>14512500</v>
      </c>
      <c r="J59" s="230">
        <v>6</v>
      </c>
      <c r="K59" s="233" t="s">
        <v>274</v>
      </c>
      <c r="L59" s="234">
        <v>14512500</v>
      </c>
      <c r="M59" s="234"/>
      <c r="N59" s="260">
        <f t="shared" si="1"/>
        <v>1</v>
      </c>
      <c r="O59" s="234">
        <v>14512500</v>
      </c>
      <c r="P59" s="234"/>
      <c r="Q59" s="234"/>
      <c r="R59" s="234"/>
    </row>
    <row r="60" spans="1:18" ht="15.75" thickBot="1" x14ac:dyDescent="0.3">
      <c r="A60" s="212"/>
      <c r="B60" s="241">
        <v>2</v>
      </c>
      <c r="C60" s="242">
        <v>2</v>
      </c>
      <c r="D60" s="243"/>
      <c r="E60" s="437" t="s">
        <v>427</v>
      </c>
      <c r="F60" s="437"/>
      <c r="G60" s="245"/>
      <c r="H60" s="229"/>
      <c r="I60" s="246">
        <f>SUM(I61:I65)</f>
        <v>87749300</v>
      </c>
      <c r="J60" s="246"/>
      <c r="K60" s="246"/>
      <c r="L60" s="246">
        <f>SUM(L61:L65)</f>
        <v>87749300</v>
      </c>
      <c r="M60" s="246">
        <f t="shared" ref="M60:R60" si="3">SUM(M61:M65)</f>
        <v>0</v>
      </c>
      <c r="N60" s="260">
        <f t="shared" si="1"/>
        <v>1</v>
      </c>
      <c r="O60" s="271">
        <f>SUM(O61:O65)</f>
        <v>87749300</v>
      </c>
      <c r="P60" s="246">
        <f t="shared" si="3"/>
        <v>0</v>
      </c>
      <c r="Q60" s="246">
        <f t="shared" si="3"/>
        <v>0</v>
      </c>
      <c r="R60" s="246">
        <f t="shared" si="3"/>
        <v>0</v>
      </c>
    </row>
    <row r="61" spans="1:18" ht="45.75" thickBot="1" x14ac:dyDescent="0.3">
      <c r="A61" s="212"/>
      <c r="B61" s="225">
        <v>2</v>
      </c>
      <c r="C61" s="226">
        <v>2</v>
      </c>
      <c r="D61" s="227">
        <v>2</v>
      </c>
      <c r="E61" s="229" t="s">
        <v>428</v>
      </c>
      <c r="F61" s="229" t="s">
        <v>429</v>
      </c>
      <c r="G61" s="230">
        <v>12</v>
      </c>
      <c r="H61" s="233" t="s">
        <v>368</v>
      </c>
      <c r="I61" s="234">
        <v>10500000</v>
      </c>
      <c r="J61" s="230">
        <v>12</v>
      </c>
      <c r="K61" s="233" t="s">
        <v>368</v>
      </c>
      <c r="L61" s="234">
        <v>10500000</v>
      </c>
      <c r="M61" s="234"/>
      <c r="N61" s="260">
        <f t="shared" si="1"/>
        <v>1</v>
      </c>
      <c r="O61" s="234">
        <v>10500000</v>
      </c>
      <c r="P61" s="234"/>
      <c r="Q61" s="234"/>
      <c r="R61" s="234"/>
    </row>
    <row r="62" spans="1:18" ht="34.5" thickBot="1" x14ac:dyDescent="0.3">
      <c r="A62" s="212"/>
      <c r="B62" s="225">
        <v>2</v>
      </c>
      <c r="C62" s="226">
        <v>2</v>
      </c>
      <c r="D62" s="227">
        <v>4</v>
      </c>
      <c r="E62" s="229" t="s">
        <v>430</v>
      </c>
      <c r="F62" s="229" t="s">
        <v>431</v>
      </c>
      <c r="G62" s="230">
        <v>4</v>
      </c>
      <c r="H62" s="233" t="s">
        <v>368</v>
      </c>
      <c r="I62" s="234">
        <v>19224300</v>
      </c>
      <c r="J62" s="230">
        <v>4</v>
      </c>
      <c r="K62" s="233" t="s">
        <v>368</v>
      </c>
      <c r="L62" s="234">
        <v>19224300</v>
      </c>
      <c r="M62" s="234"/>
      <c r="N62" s="260">
        <f t="shared" si="1"/>
        <v>1</v>
      </c>
      <c r="O62" s="234">
        <v>19224300</v>
      </c>
      <c r="P62" s="234"/>
      <c r="Q62" s="234"/>
      <c r="R62" s="234"/>
    </row>
    <row r="63" spans="1:18" ht="34.5" thickBot="1" x14ac:dyDescent="0.3">
      <c r="A63" s="265"/>
      <c r="B63" s="225">
        <v>2</v>
      </c>
      <c r="C63" s="226">
        <v>2</v>
      </c>
      <c r="D63" s="227">
        <v>91</v>
      </c>
      <c r="E63" s="229" t="s">
        <v>432</v>
      </c>
      <c r="F63" s="229" t="s">
        <v>433</v>
      </c>
      <c r="G63" s="230">
        <v>1</v>
      </c>
      <c r="H63" s="233" t="s">
        <v>275</v>
      </c>
      <c r="I63" s="234">
        <v>10625000</v>
      </c>
      <c r="J63" s="230"/>
      <c r="K63" s="233"/>
      <c r="L63" s="234">
        <v>10625000</v>
      </c>
      <c r="M63" s="234"/>
      <c r="N63" s="260">
        <f t="shared" si="1"/>
        <v>1</v>
      </c>
      <c r="O63" s="234">
        <v>10625000</v>
      </c>
      <c r="P63" s="234"/>
      <c r="Q63" s="234"/>
      <c r="R63" s="234"/>
    </row>
    <row r="64" spans="1:18" ht="23.25" thickBot="1" x14ac:dyDescent="0.3">
      <c r="A64" s="265"/>
      <c r="B64" s="225">
        <v>2</v>
      </c>
      <c r="C64" s="226">
        <v>2</v>
      </c>
      <c r="D64" s="227">
        <v>98</v>
      </c>
      <c r="E64" s="229" t="s">
        <v>259</v>
      </c>
      <c r="F64" s="229" t="s">
        <v>434</v>
      </c>
      <c r="G64" s="230">
        <v>64</v>
      </c>
      <c r="H64" s="233" t="s">
        <v>435</v>
      </c>
      <c r="I64" s="234">
        <v>37200000</v>
      </c>
      <c r="J64" s="230"/>
      <c r="K64" s="233"/>
      <c r="L64" s="234">
        <v>37200000</v>
      </c>
      <c r="M64" s="234"/>
      <c r="N64" s="260">
        <f t="shared" si="1"/>
        <v>1</v>
      </c>
      <c r="O64" s="234">
        <v>37200000</v>
      </c>
      <c r="P64" s="234"/>
      <c r="Q64" s="234"/>
      <c r="R64" s="234"/>
    </row>
    <row r="65" spans="1:18" ht="34.5" thickBot="1" x14ac:dyDescent="0.3">
      <c r="A65" s="212"/>
      <c r="B65" s="225">
        <v>2</v>
      </c>
      <c r="C65" s="226">
        <v>2</v>
      </c>
      <c r="D65" s="227">
        <v>94</v>
      </c>
      <c r="E65" s="229" t="s">
        <v>436</v>
      </c>
      <c r="F65" s="229" t="s">
        <v>437</v>
      </c>
      <c r="G65" s="230">
        <v>12</v>
      </c>
      <c r="H65" s="233" t="s">
        <v>368</v>
      </c>
      <c r="I65" s="234">
        <v>10200000</v>
      </c>
      <c r="J65" s="230">
        <v>12</v>
      </c>
      <c r="K65" s="233" t="s">
        <v>368</v>
      </c>
      <c r="L65" s="234">
        <v>10200000</v>
      </c>
      <c r="M65" s="234"/>
      <c r="N65" s="260">
        <f t="shared" si="1"/>
        <v>1</v>
      </c>
      <c r="O65" s="234">
        <v>10200000</v>
      </c>
      <c r="P65" s="234"/>
      <c r="Q65" s="234"/>
      <c r="R65" s="234"/>
    </row>
    <row r="66" spans="1:18" ht="15.75" thickBot="1" x14ac:dyDescent="0.3">
      <c r="A66" s="212"/>
      <c r="B66" s="241">
        <v>2</v>
      </c>
      <c r="C66" s="242">
        <v>3</v>
      </c>
      <c r="D66" s="243"/>
      <c r="E66" s="437" t="s">
        <v>438</v>
      </c>
      <c r="F66" s="437"/>
      <c r="G66" s="245"/>
      <c r="H66" s="229"/>
      <c r="I66" s="246">
        <f>I67+I68+I69</f>
        <v>563534000</v>
      </c>
      <c r="J66" s="246"/>
      <c r="K66" s="246"/>
      <c r="L66" s="246">
        <f>SUM(L67:M69)</f>
        <v>555269000</v>
      </c>
      <c r="M66" s="246">
        <f>SUM(M67:M68)</f>
        <v>0</v>
      </c>
      <c r="N66" s="260">
        <f t="shared" si="1"/>
        <v>0.98533362671994951</v>
      </c>
      <c r="O66" s="271">
        <f>SUM(O67:O69)</f>
        <v>205269000</v>
      </c>
      <c r="P66" s="246">
        <f>SUM(P67:P68)</f>
        <v>0</v>
      </c>
      <c r="Q66" s="246">
        <f>SUM(Q67:Q68)</f>
        <v>0</v>
      </c>
      <c r="R66" s="246">
        <f>SUM(R67:R68)</f>
        <v>350000000</v>
      </c>
    </row>
    <row r="67" spans="1:18" ht="45.75" thickBot="1" x14ac:dyDescent="0.3">
      <c r="A67" s="272"/>
      <c r="B67" s="225">
        <v>2</v>
      </c>
      <c r="C67" s="226">
        <v>3</v>
      </c>
      <c r="D67" s="227">
        <v>11</v>
      </c>
      <c r="E67" s="229" t="s">
        <v>439</v>
      </c>
      <c r="F67" s="229" t="s">
        <v>440</v>
      </c>
      <c r="G67" s="230">
        <v>1</v>
      </c>
      <c r="H67" s="233" t="s">
        <v>441</v>
      </c>
      <c r="I67" s="234">
        <v>350000000</v>
      </c>
      <c r="J67" s="230">
        <v>1</v>
      </c>
      <c r="K67" s="233" t="s">
        <v>441</v>
      </c>
      <c r="L67" s="234">
        <v>350000000</v>
      </c>
      <c r="M67" s="234"/>
      <c r="N67" s="260">
        <f t="shared" si="1"/>
        <v>1</v>
      </c>
      <c r="O67" s="261"/>
      <c r="P67" s="234"/>
      <c r="Q67" s="234"/>
      <c r="R67" s="234">
        <v>350000000</v>
      </c>
    </row>
    <row r="68" spans="1:18" ht="15.75" thickBot="1" x14ac:dyDescent="0.3">
      <c r="A68" s="212"/>
      <c r="B68" s="225">
        <v>2</v>
      </c>
      <c r="C68" s="226">
        <v>3</v>
      </c>
      <c r="D68" s="227">
        <v>12</v>
      </c>
      <c r="E68" s="229" t="s">
        <v>442</v>
      </c>
      <c r="F68" s="229"/>
      <c r="G68" s="230">
        <v>700</v>
      </c>
      <c r="H68" s="233" t="s">
        <v>443</v>
      </c>
      <c r="I68" s="234">
        <v>192970000</v>
      </c>
      <c r="J68" s="230">
        <v>5250</v>
      </c>
      <c r="K68" s="233" t="s">
        <v>443</v>
      </c>
      <c r="L68" s="234">
        <v>185175000</v>
      </c>
      <c r="M68" s="234"/>
      <c r="N68" s="260">
        <f t="shared" si="1"/>
        <v>0.95960511996683417</v>
      </c>
      <c r="O68" s="234">
        <v>185175000</v>
      </c>
      <c r="P68" s="234"/>
      <c r="Q68" s="234"/>
      <c r="R68" s="234"/>
    </row>
    <row r="69" spans="1:18" ht="34.5" thickBot="1" x14ac:dyDescent="0.3">
      <c r="A69" s="265"/>
      <c r="B69" s="225">
        <v>2</v>
      </c>
      <c r="C69" s="226">
        <v>3</v>
      </c>
      <c r="D69" s="227">
        <v>16</v>
      </c>
      <c r="E69" s="229" t="s">
        <v>444</v>
      </c>
      <c r="F69" s="229"/>
      <c r="G69" s="230"/>
      <c r="H69" s="233"/>
      <c r="I69" s="234">
        <v>20564000</v>
      </c>
      <c r="J69" s="230"/>
      <c r="K69" s="233"/>
      <c r="L69" s="234">
        <v>20094000</v>
      </c>
      <c r="M69" s="234"/>
      <c r="N69" s="260">
        <f t="shared" si="1"/>
        <v>0.97714452441159305</v>
      </c>
      <c r="O69" s="234">
        <v>20094000</v>
      </c>
      <c r="P69" s="234"/>
      <c r="Q69" s="234"/>
      <c r="R69" s="234"/>
    </row>
    <row r="70" spans="1:18" ht="15.75" thickBot="1" x14ac:dyDescent="0.3">
      <c r="A70" s="212"/>
      <c r="B70" s="241">
        <v>2</v>
      </c>
      <c r="C70" s="242">
        <v>4</v>
      </c>
      <c r="D70" s="243"/>
      <c r="E70" s="437" t="s">
        <v>445</v>
      </c>
      <c r="F70" s="437"/>
      <c r="G70" s="245"/>
      <c r="H70" s="229"/>
      <c r="I70" s="246">
        <f>I71+I72+I73</f>
        <v>84864000</v>
      </c>
      <c r="J70" s="246"/>
      <c r="K70" s="246"/>
      <c r="L70" s="246">
        <f>SUM(L71:L73)</f>
        <v>84682000</v>
      </c>
      <c r="M70" s="246">
        <f t="shared" ref="M70:R70" si="4">SUM(M72:M73)</f>
        <v>0</v>
      </c>
      <c r="N70" s="260">
        <f t="shared" si="1"/>
        <v>0.9978553921568627</v>
      </c>
      <c r="O70" s="271">
        <f>SUM(O71:O73)</f>
        <v>84682000</v>
      </c>
      <c r="P70" s="246">
        <f t="shared" si="4"/>
        <v>0</v>
      </c>
      <c r="Q70" s="246">
        <f t="shared" si="4"/>
        <v>0</v>
      </c>
      <c r="R70" s="246">
        <f t="shared" si="4"/>
        <v>0</v>
      </c>
    </row>
    <row r="71" spans="1:18" ht="34.5" thickBot="1" x14ac:dyDescent="0.3">
      <c r="A71" s="265"/>
      <c r="B71" s="225">
        <v>2</v>
      </c>
      <c r="C71" s="226">
        <v>4</v>
      </c>
      <c r="D71" s="227">
        <v>1</v>
      </c>
      <c r="E71" s="229" t="s">
        <v>446</v>
      </c>
      <c r="F71" s="229"/>
      <c r="G71" s="230"/>
      <c r="H71" s="229"/>
      <c r="I71" s="234">
        <v>12000000</v>
      </c>
      <c r="J71" s="230"/>
      <c r="K71" s="229"/>
      <c r="L71" s="234">
        <v>12000000</v>
      </c>
      <c r="M71" s="234"/>
      <c r="N71" s="260">
        <f>L71/I71</f>
        <v>1</v>
      </c>
      <c r="O71" s="234">
        <v>12000000</v>
      </c>
      <c r="P71" s="234"/>
      <c r="Q71" s="234"/>
      <c r="R71" s="234"/>
    </row>
    <row r="72" spans="1:18" ht="34.5" thickBot="1" x14ac:dyDescent="0.3">
      <c r="A72" s="272"/>
      <c r="B72" s="225">
        <v>2</v>
      </c>
      <c r="C72" s="226">
        <v>4</v>
      </c>
      <c r="D72" s="227">
        <v>90</v>
      </c>
      <c r="E72" s="229" t="s">
        <v>447</v>
      </c>
      <c r="F72" s="229" t="s">
        <v>448</v>
      </c>
      <c r="G72" s="230">
        <v>32</v>
      </c>
      <c r="H72" s="229" t="s">
        <v>274</v>
      </c>
      <c r="I72" s="234">
        <v>54243000</v>
      </c>
      <c r="J72" s="230">
        <v>20</v>
      </c>
      <c r="K72" s="229" t="s">
        <v>274</v>
      </c>
      <c r="L72" s="234">
        <v>54061000</v>
      </c>
      <c r="M72" s="234"/>
      <c r="N72" s="260">
        <f t="shared" si="1"/>
        <v>0.99664472835204543</v>
      </c>
      <c r="O72" s="234">
        <v>54061000</v>
      </c>
      <c r="P72" s="234"/>
      <c r="Q72" s="234"/>
      <c r="R72" s="234"/>
    </row>
    <row r="73" spans="1:18" ht="34.5" thickBot="1" x14ac:dyDescent="0.3">
      <c r="A73" s="212"/>
      <c r="B73" s="225">
        <v>2</v>
      </c>
      <c r="C73" s="226">
        <v>4</v>
      </c>
      <c r="D73" s="227">
        <v>91</v>
      </c>
      <c r="E73" s="229" t="s">
        <v>449</v>
      </c>
      <c r="F73" s="229" t="s">
        <v>450</v>
      </c>
      <c r="G73" s="230">
        <v>18</v>
      </c>
      <c r="H73" s="229" t="s">
        <v>274</v>
      </c>
      <c r="I73" s="234">
        <v>18621000</v>
      </c>
      <c r="J73" s="230">
        <v>20</v>
      </c>
      <c r="K73" s="229" t="s">
        <v>274</v>
      </c>
      <c r="L73" s="234">
        <v>18621000</v>
      </c>
      <c r="M73" s="234"/>
      <c r="N73" s="260">
        <f t="shared" si="1"/>
        <v>1</v>
      </c>
      <c r="O73" s="234">
        <v>18621000</v>
      </c>
      <c r="P73" s="234"/>
      <c r="Q73" s="234"/>
      <c r="R73" s="234"/>
    </row>
    <row r="74" spans="1:18" ht="15.75" thickBot="1" x14ac:dyDescent="0.3">
      <c r="A74" s="212"/>
      <c r="B74" s="241">
        <v>2</v>
      </c>
      <c r="C74" s="242">
        <v>6</v>
      </c>
      <c r="D74" s="243"/>
      <c r="E74" s="437" t="s">
        <v>451</v>
      </c>
      <c r="F74" s="437"/>
      <c r="G74" s="245"/>
      <c r="H74" s="229"/>
      <c r="I74" s="246">
        <f>I75</f>
        <v>4000000</v>
      </c>
      <c r="J74" s="245"/>
      <c r="K74" s="229"/>
      <c r="L74" s="246">
        <f>L75</f>
        <v>4000000</v>
      </c>
      <c r="M74" s="246">
        <f>M75</f>
        <v>0</v>
      </c>
      <c r="N74" s="260">
        <f t="shared" si="1"/>
        <v>1</v>
      </c>
      <c r="O74" s="271">
        <f>O75</f>
        <v>4000000</v>
      </c>
      <c r="P74" s="246">
        <f>P75</f>
        <v>0</v>
      </c>
      <c r="Q74" s="246">
        <f>Q75</f>
        <v>0</v>
      </c>
      <c r="R74" s="246">
        <f>R75</f>
        <v>0</v>
      </c>
    </row>
    <row r="75" spans="1:18" ht="34.5" thickBot="1" x14ac:dyDescent="0.3">
      <c r="A75" s="212"/>
      <c r="B75" s="225">
        <v>2</v>
      </c>
      <c r="C75" s="226">
        <v>6</v>
      </c>
      <c r="D75" s="227">
        <v>2</v>
      </c>
      <c r="E75" s="229" t="s">
        <v>452</v>
      </c>
      <c r="F75" s="229" t="s">
        <v>453</v>
      </c>
      <c r="G75" s="230">
        <v>10</v>
      </c>
      <c r="H75" s="233" t="s">
        <v>274</v>
      </c>
      <c r="I75" s="234">
        <v>4000000</v>
      </c>
      <c r="J75" s="230">
        <v>10</v>
      </c>
      <c r="K75" s="233" t="s">
        <v>274</v>
      </c>
      <c r="L75" s="234">
        <v>4000000</v>
      </c>
      <c r="M75" s="234"/>
      <c r="N75" s="260">
        <f t="shared" si="1"/>
        <v>1</v>
      </c>
      <c r="O75" s="234">
        <v>4000000</v>
      </c>
      <c r="P75" s="234"/>
      <c r="Q75" s="234"/>
      <c r="R75" s="234"/>
    </row>
    <row r="76" spans="1:18" ht="15.75" thickBot="1" x14ac:dyDescent="0.3">
      <c r="A76" s="215"/>
      <c r="B76" s="241">
        <v>2</v>
      </c>
      <c r="C76" s="242">
        <v>7</v>
      </c>
      <c r="D76" s="243"/>
      <c r="E76" s="464" t="s">
        <v>454</v>
      </c>
      <c r="F76" s="465"/>
      <c r="G76" s="245"/>
      <c r="H76" s="273"/>
      <c r="I76" s="246">
        <f>I77</f>
        <v>0</v>
      </c>
      <c r="J76" s="246"/>
      <c r="K76" s="246"/>
      <c r="L76" s="246">
        <f t="shared" ref="L76:R76" si="5">L77</f>
        <v>0</v>
      </c>
      <c r="M76" s="246">
        <f t="shared" si="5"/>
        <v>0</v>
      </c>
      <c r="N76" s="260">
        <v>0</v>
      </c>
      <c r="O76" s="271">
        <f t="shared" si="5"/>
        <v>0</v>
      </c>
      <c r="P76" s="246">
        <f t="shared" si="5"/>
        <v>0</v>
      </c>
      <c r="Q76" s="246">
        <f t="shared" si="5"/>
        <v>0</v>
      </c>
      <c r="R76" s="246">
        <f t="shared" si="5"/>
        <v>0</v>
      </c>
    </row>
    <row r="77" spans="1:18" ht="45.75" thickBot="1" x14ac:dyDescent="0.3">
      <c r="A77" s="212"/>
      <c r="B77" s="225">
        <v>2</v>
      </c>
      <c r="C77" s="226">
        <v>7</v>
      </c>
      <c r="D77" s="227">
        <v>2</v>
      </c>
      <c r="E77" s="229" t="s">
        <v>455</v>
      </c>
      <c r="F77" s="229" t="s">
        <v>456</v>
      </c>
      <c r="G77" s="230">
        <v>1</v>
      </c>
      <c r="H77" s="233" t="s">
        <v>263</v>
      </c>
      <c r="I77" s="234">
        <v>0</v>
      </c>
      <c r="J77" s="230">
        <v>1</v>
      </c>
      <c r="K77" s="233" t="s">
        <v>276</v>
      </c>
      <c r="L77" s="234">
        <v>0</v>
      </c>
      <c r="M77" s="234"/>
      <c r="N77" s="260">
        <v>0</v>
      </c>
      <c r="O77" s="261"/>
      <c r="P77" s="234"/>
      <c r="Q77" s="234"/>
      <c r="R77" s="234"/>
    </row>
    <row r="78" spans="1:18" ht="15.75" thickBot="1" x14ac:dyDescent="0.3">
      <c r="A78" s="274"/>
      <c r="B78" s="275"/>
      <c r="C78" s="276"/>
      <c r="D78" s="277"/>
      <c r="E78" s="278"/>
      <c r="F78" s="278"/>
      <c r="G78" s="279"/>
      <c r="H78" s="280"/>
      <c r="I78" s="281"/>
      <c r="J78" s="279"/>
      <c r="K78" s="280"/>
      <c r="L78" s="281"/>
      <c r="M78" s="281"/>
      <c r="N78" s="282"/>
      <c r="O78" s="283"/>
      <c r="P78" s="281"/>
      <c r="Q78" s="281"/>
      <c r="R78" s="281"/>
    </row>
    <row r="79" spans="1:18" ht="15.75" thickBot="1" x14ac:dyDescent="0.3">
      <c r="A79" s="212"/>
      <c r="B79" s="241">
        <v>3</v>
      </c>
      <c r="C79" s="242"/>
      <c r="D79" s="243"/>
      <c r="E79" s="437" t="s">
        <v>226</v>
      </c>
      <c r="F79" s="437"/>
      <c r="G79" s="245"/>
      <c r="H79" s="229"/>
      <c r="I79" s="246">
        <f>I80+I82+I85+I87</f>
        <v>57311520</v>
      </c>
      <c r="J79" s="245"/>
      <c r="K79" s="229"/>
      <c r="L79" s="246">
        <f>L80+L82+L85+L87</f>
        <v>50972520</v>
      </c>
      <c r="M79" s="246" t="e">
        <f>M80+M82+M85+M87</f>
        <v>#REF!</v>
      </c>
      <c r="N79" s="260">
        <f t="shared" si="1"/>
        <v>0.88939396477357435</v>
      </c>
      <c r="O79" s="271">
        <f>O80+O82+O85+O87</f>
        <v>2358820</v>
      </c>
      <c r="P79" s="246">
        <f>P80+P82+P85+P87</f>
        <v>20276200</v>
      </c>
      <c r="Q79" s="246">
        <f>Q80+Q82+Q85+Q87</f>
        <v>28337500</v>
      </c>
      <c r="R79" s="246">
        <f>R80+R82+R85+R87</f>
        <v>0</v>
      </c>
    </row>
    <row r="80" spans="1:18" ht="15.75" thickBot="1" x14ac:dyDescent="0.3">
      <c r="A80" s="212"/>
      <c r="B80" s="241">
        <v>3</v>
      </c>
      <c r="C80" s="242">
        <v>1</v>
      </c>
      <c r="D80" s="243"/>
      <c r="E80" s="466" t="s">
        <v>457</v>
      </c>
      <c r="F80" s="466"/>
      <c r="G80" s="245"/>
      <c r="H80" s="229"/>
      <c r="I80" s="246">
        <f>I81</f>
        <v>6355000</v>
      </c>
      <c r="J80" s="245"/>
      <c r="K80" s="229"/>
      <c r="L80" s="246">
        <f>L81</f>
        <v>6355000</v>
      </c>
      <c r="M80" s="246" t="e">
        <f>SUM(#REF!)</f>
        <v>#REF!</v>
      </c>
      <c r="N80" s="260">
        <f t="shared" si="1"/>
        <v>1</v>
      </c>
      <c r="O80" s="246">
        <f>O81</f>
        <v>0</v>
      </c>
      <c r="P80" s="246">
        <f>P81</f>
        <v>6355000</v>
      </c>
      <c r="Q80" s="246">
        <f>Q81</f>
        <v>0</v>
      </c>
      <c r="R80" s="246">
        <f>R81</f>
        <v>0</v>
      </c>
    </row>
    <row r="81" spans="1:18" ht="45.75" thickBot="1" x14ac:dyDescent="0.3">
      <c r="A81" s="265"/>
      <c r="B81" s="225">
        <v>3</v>
      </c>
      <c r="C81" s="226">
        <v>1</v>
      </c>
      <c r="D81" s="227">
        <v>2</v>
      </c>
      <c r="E81" s="229" t="s">
        <v>458</v>
      </c>
      <c r="F81" s="229" t="s">
        <v>459</v>
      </c>
      <c r="G81" s="230">
        <v>4</v>
      </c>
      <c r="H81" s="229" t="s">
        <v>278</v>
      </c>
      <c r="I81" s="234">
        <v>6355000</v>
      </c>
      <c r="J81" s="284"/>
      <c r="K81" s="233"/>
      <c r="L81" s="234">
        <v>6355000</v>
      </c>
      <c r="M81" s="234"/>
      <c r="N81" s="260">
        <f t="shared" si="1"/>
        <v>1</v>
      </c>
      <c r="O81" s="261"/>
      <c r="P81" s="234">
        <v>6355000</v>
      </c>
      <c r="Q81" s="234"/>
      <c r="R81" s="234"/>
    </row>
    <row r="82" spans="1:18" ht="15.75" thickBot="1" x14ac:dyDescent="0.3">
      <c r="A82" s="212"/>
      <c r="B82" s="241">
        <v>3</v>
      </c>
      <c r="C82" s="242">
        <v>2</v>
      </c>
      <c r="D82" s="243"/>
      <c r="E82" s="437" t="s">
        <v>460</v>
      </c>
      <c r="F82" s="437"/>
      <c r="G82" s="245"/>
      <c r="H82" s="229"/>
      <c r="I82" s="246">
        <f>I83+I84</f>
        <v>28337500</v>
      </c>
      <c r="J82" s="245"/>
      <c r="K82" s="229"/>
      <c r="L82" s="246">
        <f>SUM(L83:L84)</f>
        <v>28337500</v>
      </c>
      <c r="M82" s="246" t="e">
        <f>SUM(#REF!)</f>
        <v>#REF!</v>
      </c>
      <c r="N82" s="260">
        <f t="shared" si="1"/>
        <v>1</v>
      </c>
      <c r="O82" s="246">
        <f>SUM(O83:O84)</f>
        <v>0</v>
      </c>
      <c r="P82" s="246">
        <f>SUM(P83:P84)</f>
        <v>0</v>
      </c>
      <c r="Q82" s="246">
        <f>SUM(Q83:Q84)</f>
        <v>28337500</v>
      </c>
      <c r="R82" s="246">
        <f>SUM(R83:R84)</f>
        <v>0</v>
      </c>
    </row>
    <row r="83" spans="1:18" ht="34.5" thickBot="1" x14ac:dyDescent="0.3">
      <c r="A83" s="265"/>
      <c r="B83" s="225">
        <v>3</v>
      </c>
      <c r="C83" s="226">
        <v>2</v>
      </c>
      <c r="D83" s="227">
        <v>3</v>
      </c>
      <c r="E83" s="285" t="s">
        <v>461</v>
      </c>
      <c r="F83" s="229" t="s">
        <v>462</v>
      </c>
      <c r="G83" s="230">
        <v>1</v>
      </c>
      <c r="H83" s="233" t="s">
        <v>277</v>
      </c>
      <c r="I83" s="234">
        <v>22937500</v>
      </c>
      <c r="J83" s="230"/>
      <c r="K83" s="233"/>
      <c r="L83" s="234">
        <v>22937500</v>
      </c>
      <c r="M83" s="234"/>
      <c r="N83" s="260">
        <f t="shared" si="1"/>
        <v>1</v>
      </c>
      <c r="O83" s="261"/>
      <c r="P83" s="234"/>
      <c r="Q83" s="234">
        <v>22937500</v>
      </c>
      <c r="R83" s="234"/>
    </row>
    <row r="84" spans="1:18" ht="34.5" thickBot="1" x14ac:dyDescent="0.3">
      <c r="A84" s="265"/>
      <c r="B84" s="225">
        <v>3</v>
      </c>
      <c r="C84" s="226">
        <v>2</v>
      </c>
      <c r="D84" s="227">
        <v>99</v>
      </c>
      <c r="E84" s="285" t="s">
        <v>463</v>
      </c>
      <c r="F84" s="229"/>
      <c r="G84" s="230">
        <v>6</v>
      </c>
      <c r="H84" s="233" t="s">
        <v>275</v>
      </c>
      <c r="I84" s="234">
        <v>5400000</v>
      </c>
      <c r="J84" s="230"/>
      <c r="K84" s="233"/>
      <c r="L84" s="234">
        <v>5400000</v>
      </c>
      <c r="M84" s="234"/>
      <c r="N84" s="260">
        <f t="shared" si="1"/>
        <v>1</v>
      </c>
      <c r="O84" s="261"/>
      <c r="P84" s="234"/>
      <c r="Q84" s="234">
        <v>5400000</v>
      </c>
      <c r="R84" s="234"/>
    </row>
    <row r="85" spans="1:18" ht="15.75" thickBot="1" x14ac:dyDescent="0.3">
      <c r="A85" s="212"/>
      <c r="B85" s="241">
        <v>3</v>
      </c>
      <c r="C85" s="242">
        <v>3</v>
      </c>
      <c r="D85" s="243"/>
      <c r="E85" s="437" t="s">
        <v>464</v>
      </c>
      <c r="F85" s="437"/>
      <c r="G85" s="245"/>
      <c r="H85" s="229"/>
      <c r="I85" s="246">
        <f>SUM(I86:I86)</f>
        <v>6000000</v>
      </c>
      <c r="J85" s="245"/>
      <c r="K85" s="229"/>
      <c r="L85" s="246">
        <f>SUM(L86:L86)</f>
        <v>6000000</v>
      </c>
      <c r="M85" s="246">
        <f>SUM(M86:M86)</f>
        <v>0</v>
      </c>
      <c r="N85" s="260">
        <f t="shared" si="1"/>
        <v>1</v>
      </c>
      <c r="O85" s="271">
        <f>SUM(O86:O86)</f>
        <v>0</v>
      </c>
      <c r="P85" s="246">
        <f>SUM(P86:P86)</f>
        <v>6000000</v>
      </c>
      <c r="Q85" s="246">
        <f>SUM(Q86:Q86)</f>
        <v>0</v>
      </c>
      <c r="R85" s="246">
        <f>SUM(R86:R86)</f>
        <v>0</v>
      </c>
    </row>
    <row r="86" spans="1:18" ht="34.5" thickBot="1" x14ac:dyDescent="0.3">
      <c r="A86" s="212"/>
      <c r="B86" s="225">
        <v>3</v>
      </c>
      <c r="C86" s="226">
        <v>3</v>
      </c>
      <c r="D86" s="227">
        <v>93</v>
      </c>
      <c r="E86" s="229" t="s">
        <v>465</v>
      </c>
      <c r="F86" s="229" t="s">
        <v>466</v>
      </c>
      <c r="G86" s="230">
        <v>1</v>
      </c>
      <c r="H86" s="233" t="s">
        <v>274</v>
      </c>
      <c r="I86" s="234">
        <v>6000000</v>
      </c>
      <c r="J86" s="230">
        <v>1</v>
      </c>
      <c r="K86" s="233" t="s">
        <v>274</v>
      </c>
      <c r="L86" s="234">
        <v>6000000</v>
      </c>
      <c r="M86" s="234"/>
      <c r="N86" s="260">
        <f t="shared" si="1"/>
        <v>1</v>
      </c>
      <c r="O86" s="261"/>
      <c r="P86" s="234">
        <v>6000000</v>
      </c>
      <c r="Q86" s="234"/>
      <c r="R86" s="234">
        <v>0</v>
      </c>
    </row>
    <row r="87" spans="1:18" ht="15.75" thickBot="1" x14ac:dyDescent="0.3">
      <c r="A87" s="212"/>
      <c r="B87" s="241">
        <v>3</v>
      </c>
      <c r="C87" s="242">
        <v>4</v>
      </c>
      <c r="D87" s="243"/>
      <c r="E87" s="437" t="s">
        <v>467</v>
      </c>
      <c r="F87" s="437"/>
      <c r="G87" s="245"/>
      <c r="H87" s="229"/>
      <c r="I87" s="246">
        <f>I88+I89+I90</f>
        <v>16619020</v>
      </c>
      <c r="J87" s="245"/>
      <c r="K87" s="229"/>
      <c r="L87" s="246">
        <f>SUM(L88:L90)</f>
        <v>10280020</v>
      </c>
      <c r="M87" s="246">
        <f>SUM(M88:M89)</f>
        <v>0</v>
      </c>
      <c r="N87" s="260">
        <f t="shared" si="1"/>
        <v>0.61856956667721685</v>
      </c>
      <c r="O87" s="271">
        <f>SUM(O88:O90)</f>
        <v>2358820</v>
      </c>
      <c r="P87" s="246">
        <f>SUM(P88:P89)</f>
        <v>7921200</v>
      </c>
      <c r="Q87" s="246">
        <f>SUM(Q88:Q89)</f>
        <v>0</v>
      </c>
      <c r="R87" s="246">
        <f>SUM(R88:R89)</f>
        <v>0</v>
      </c>
    </row>
    <row r="88" spans="1:18" ht="23.25" thickBot="1" x14ac:dyDescent="0.3">
      <c r="A88" s="212"/>
      <c r="B88" s="225">
        <v>3</v>
      </c>
      <c r="C88" s="226">
        <v>4</v>
      </c>
      <c r="D88" s="227">
        <v>95</v>
      </c>
      <c r="E88" s="229" t="s">
        <v>468</v>
      </c>
      <c r="F88" s="229" t="s">
        <v>469</v>
      </c>
      <c r="G88" s="230">
        <v>2</v>
      </c>
      <c r="H88" s="233" t="s">
        <v>274</v>
      </c>
      <c r="I88" s="234">
        <v>6339000</v>
      </c>
      <c r="J88" s="230">
        <v>2</v>
      </c>
      <c r="K88" s="233" t="s">
        <v>274</v>
      </c>
      <c r="L88" s="234">
        <v>0</v>
      </c>
      <c r="M88" s="234"/>
      <c r="N88" s="260">
        <f t="shared" si="1"/>
        <v>0</v>
      </c>
      <c r="O88" s="261"/>
      <c r="P88" s="234"/>
      <c r="Q88" s="234"/>
      <c r="R88" s="234">
        <v>0</v>
      </c>
    </row>
    <row r="89" spans="1:18" ht="23.25" thickBot="1" x14ac:dyDescent="0.3">
      <c r="A89" s="212"/>
      <c r="B89" s="225">
        <v>3</v>
      </c>
      <c r="C89" s="226">
        <v>4</v>
      </c>
      <c r="D89" s="227">
        <v>96</v>
      </c>
      <c r="E89" s="229" t="s">
        <v>470</v>
      </c>
      <c r="F89" s="229" t="s">
        <v>471</v>
      </c>
      <c r="G89" s="230">
        <v>3</v>
      </c>
      <c r="H89" s="233" t="s">
        <v>274</v>
      </c>
      <c r="I89" s="234">
        <v>7921200</v>
      </c>
      <c r="J89" s="230">
        <v>3</v>
      </c>
      <c r="K89" s="233" t="s">
        <v>274</v>
      </c>
      <c r="L89" s="234">
        <v>7921200</v>
      </c>
      <c r="M89" s="234"/>
      <c r="N89" s="260">
        <f t="shared" si="1"/>
        <v>1</v>
      </c>
      <c r="O89" s="261"/>
      <c r="P89" s="234">
        <v>7921200</v>
      </c>
      <c r="Q89" s="234"/>
      <c r="R89" s="234">
        <v>0</v>
      </c>
    </row>
    <row r="90" spans="1:18" ht="45.75" thickBot="1" x14ac:dyDescent="0.3">
      <c r="A90" s="265"/>
      <c r="B90" s="225">
        <v>3</v>
      </c>
      <c r="C90" s="226">
        <v>4</v>
      </c>
      <c r="D90" s="227">
        <v>92</v>
      </c>
      <c r="E90" s="286" t="s">
        <v>472</v>
      </c>
      <c r="F90" s="287"/>
      <c r="G90" s="230">
        <v>1</v>
      </c>
      <c r="H90" s="233" t="s">
        <v>277</v>
      </c>
      <c r="I90" s="234">
        <v>2358820</v>
      </c>
      <c r="J90" s="230"/>
      <c r="K90" s="233"/>
      <c r="L90" s="234">
        <v>2358820</v>
      </c>
      <c r="M90" s="234"/>
      <c r="N90" s="260">
        <f t="shared" si="1"/>
        <v>1</v>
      </c>
      <c r="O90" s="234">
        <v>2358820</v>
      </c>
      <c r="P90" s="234"/>
      <c r="Q90" s="234"/>
      <c r="R90" s="234"/>
    </row>
    <row r="91" spans="1:18" ht="15.75" thickBot="1" x14ac:dyDescent="0.3">
      <c r="A91" s="288"/>
      <c r="B91" s="241">
        <v>4</v>
      </c>
      <c r="C91" s="242"/>
      <c r="D91" s="243"/>
      <c r="E91" s="464" t="s">
        <v>227</v>
      </c>
      <c r="F91" s="465"/>
      <c r="G91" s="245"/>
      <c r="H91" s="273"/>
      <c r="I91" s="246">
        <f>I92+I94+I96</f>
        <v>11690000</v>
      </c>
      <c r="J91" s="245"/>
      <c r="K91" s="273"/>
      <c r="L91" s="246">
        <f>L92+L94+L96</f>
        <v>11690000</v>
      </c>
      <c r="M91" s="246"/>
      <c r="N91" s="260">
        <f t="shared" ref="N91:N104" si="6">L91/I91</f>
        <v>1</v>
      </c>
      <c r="O91" s="246">
        <f>O92+O94+O96</f>
        <v>11690000</v>
      </c>
      <c r="P91" s="246"/>
      <c r="Q91" s="246"/>
      <c r="R91" s="246"/>
    </row>
    <row r="92" spans="1:18" ht="15.75" thickBot="1" x14ac:dyDescent="0.3">
      <c r="A92" s="265"/>
      <c r="B92" s="225">
        <v>4</v>
      </c>
      <c r="C92" s="226">
        <v>2</v>
      </c>
      <c r="D92" s="227"/>
      <c r="E92" s="464" t="s">
        <v>168</v>
      </c>
      <c r="F92" s="465"/>
      <c r="G92" s="230"/>
      <c r="H92" s="233"/>
      <c r="I92" s="234">
        <v>0</v>
      </c>
      <c r="J92" s="230"/>
      <c r="K92" s="233"/>
      <c r="L92" s="246">
        <f>L93</f>
        <v>0</v>
      </c>
      <c r="M92" s="234"/>
      <c r="N92" s="260">
        <v>0</v>
      </c>
      <c r="O92" s="261"/>
      <c r="P92" s="234"/>
      <c r="Q92" s="234"/>
      <c r="R92" s="234"/>
    </row>
    <row r="93" spans="1:18" ht="23.25" thickBot="1" x14ac:dyDescent="0.3">
      <c r="A93" s="265"/>
      <c r="B93" s="225">
        <v>4</v>
      </c>
      <c r="C93" s="226">
        <v>2</v>
      </c>
      <c r="D93" s="227">
        <v>2</v>
      </c>
      <c r="E93" s="229" t="s">
        <v>473</v>
      </c>
      <c r="F93" s="229"/>
      <c r="G93" s="230"/>
      <c r="H93" s="233"/>
      <c r="I93" s="234">
        <v>0</v>
      </c>
      <c r="J93" s="230"/>
      <c r="K93" s="233"/>
      <c r="L93" s="234">
        <v>0</v>
      </c>
      <c r="M93" s="234"/>
      <c r="N93" s="260">
        <v>0</v>
      </c>
      <c r="O93" s="261"/>
      <c r="P93" s="234"/>
      <c r="Q93" s="234"/>
      <c r="R93" s="234"/>
    </row>
    <row r="94" spans="1:18" ht="15.75" thickBot="1" x14ac:dyDescent="0.3">
      <c r="A94" s="265"/>
      <c r="B94" s="225">
        <v>4</v>
      </c>
      <c r="C94" s="226">
        <v>3</v>
      </c>
      <c r="D94" s="227"/>
      <c r="E94" s="464" t="s">
        <v>169</v>
      </c>
      <c r="F94" s="465"/>
      <c r="G94" s="230"/>
      <c r="H94" s="233"/>
      <c r="I94" s="234">
        <f>I95</f>
        <v>5300000</v>
      </c>
      <c r="J94" s="230"/>
      <c r="K94" s="233"/>
      <c r="L94" s="246">
        <f>L95</f>
        <v>5300000</v>
      </c>
      <c r="M94" s="234"/>
      <c r="N94" s="260">
        <f t="shared" si="6"/>
        <v>1</v>
      </c>
      <c r="O94" s="246">
        <f>O95</f>
        <v>5300000</v>
      </c>
      <c r="P94" s="234"/>
      <c r="Q94" s="234"/>
      <c r="R94" s="234"/>
    </row>
    <row r="95" spans="1:18" ht="34.5" thickBot="1" x14ac:dyDescent="0.3">
      <c r="A95" s="265"/>
      <c r="B95" s="225">
        <v>4</v>
      </c>
      <c r="C95" s="226">
        <v>3</v>
      </c>
      <c r="D95" s="227">
        <v>2</v>
      </c>
      <c r="E95" s="229" t="s">
        <v>474</v>
      </c>
      <c r="F95" s="229"/>
      <c r="G95" s="230">
        <v>18</v>
      </c>
      <c r="H95" s="233"/>
      <c r="I95" s="234">
        <v>5300000</v>
      </c>
      <c r="J95" s="230"/>
      <c r="K95" s="233"/>
      <c r="L95" s="234">
        <v>5300000</v>
      </c>
      <c r="M95" s="234"/>
      <c r="N95" s="260">
        <f t="shared" si="6"/>
        <v>1</v>
      </c>
      <c r="O95" s="234">
        <v>5300000</v>
      </c>
      <c r="P95" s="234"/>
      <c r="Q95" s="234"/>
      <c r="R95" s="234"/>
    </row>
    <row r="96" spans="1:18" ht="15.75" thickBot="1" x14ac:dyDescent="0.3">
      <c r="A96" s="265"/>
      <c r="B96" s="225">
        <v>4</v>
      </c>
      <c r="C96" s="226">
        <v>6</v>
      </c>
      <c r="D96" s="227"/>
      <c r="E96" s="464" t="s">
        <v>475</v>
      </c>
      <c r="F96" s="467"/>
      <c r="G96" s="230"/>
      <c r="H96" s="233"/>
      <c r="I96" s="234">
        <f>I97</f>
        <v>6390000</v>
      </c>
      <c r="J96" s="230"/>
      <c r="K96" s="233"/>
      <c r="L96" s="246">
        <f>L97</f>
        <v>6390000</v>
      </c>
      <c r="M96" s="234"/>
      <c r="N96" s="260">
        <f t="shared" si="6"/>
        <v>1</v>
      </c>
      <c r="O96" s="246">
        <f>O97</f>
        <v>6390000</v>
      </c>
      <c r="P96" s="234"/>
      <c r="Q96" s="234"/>
      <c r="R96" s="234"/>
    </row>
    <row r="97" spans="1:18" ht="23.25" thickBot="1" x14ac:dyDescent="0.3">
      <c r="A97" s="265"/>
      <c r="B97" s="225">
        <v>4</v>
      </c>
      <c r="C97" s="226">
        <v>6</v>
      </c>
      <c r="D97" s="227">
        <v>2</v>
      </c>
      <c r="E97" s="229" t="s">
        <v>476</v>
      </c>
      <c r="F97" s="229"/>
      <c r="G97" s="230"/>
      <c r="H97" s="233"/>
      <c r="I97" s="234">
        <v>6390000</v>
      </c>
      <c r="J97" s="230"/>
      <c r="K97" s="233"/>
      <c r="L97" s="234">
        <v>6390000</v>
      </c>
      <c r="M97" s="234"/>
      <c r="N97" s="260">
        <f t="shared" si="6"/>
        <v>1</v>
      </c>
      <c r="O97" s="234">
        <v>6390000</v>
      </c>
      <c r="P97" s="234"/>
      <c r="Q97" s="234"/>
      <c r="R97" s="234"/>
    </row>
    <row r="98" spans="1:18" ht="15.75" thickBot="1" x14ac:dyDescent="0.3">
      <c r="A98" s="212"/>
      <c r="B98" s="241">
        <v>5</v>
      </c>
      <c r="C98" s="242"/>
      <c r="D98" s="243"/>
      <c r="E98" s="468" t="s">
        <v>477</v>
      </c>
      <c r="F98" s="468"/>
      <c r="G98" s="245"/>
      <c r="H98" s="229"/>
      <c r="I98" s="246">
        <f>I99+I101</f>
        <v>461909200</v>
      </c>
      <c r="J98" s="246"/>
      <c r="K98" s="246"/>
      <c r="L98" s="246">
        <f>L99+L101</f>
        <v>455956200</v>
      </c>
      <c r="M98" s="246">
        <f t="shared" ref="M98:R98" si="7">M99+M101</f>
        <v>0</v>
      </c>
      <c r="N98" s="260">
        <f t="shared" si="6"/>
        <v>0.98711218568497883</v>
      </c>
      <c r="O98" s="271">
        <f t="shared" si="7"/>
        <v>455956200</v>
      </c>
      <c r="P98" s="246">
        <f t="shared" si="7"/>
        <v>0</v>
      </c>
      <c r="Q98" s="246">
        <f t="shared" si="7"/>
        <v>0</v>
      </c>
      <c r="R98" s="246">
        <f t="shared" si="7"/>
        <v>0</v>
      </c>
    </row>
    <row r="99" spans="1:18" ht="15.75" thickBot="1" x14ac:dyDescent="0.3">
      <c r="A99" s="212"/>
      <c r="B99" s="241">
        <v>5</v>
      </c>
      <c r="C99" s="242">
        <v>1</v>
      </c>
      <c r="D99" s="243"/>
      <c r="E99" s="466" t="s">
        <v>478</v>
      </c>
      <c r="F99" s="466"/>
      <c r="G99" s="245"/>
      <c r="H99" s="229"/>
      <c r="I99" s="246">
        <f>I100</f>
        <v>76709200</v>
      </c>
      <c r="J99" s="246"/>
      <c r="K99" s="246"/>
      <c r="L99" s="246">
        <f>L100</f>
        <v>70756200</v>
      </c>
      <c r="M99" s="246">
        <f>M100</f>
        <v>0</v>
      </c>
      <c r="N99" s="260">
        <f t="shared" si="6"/>
        <v>0.92239522769107229</v>
      </c>
      <c r="O99" s="271">
        <f>O100</f>
        <v>70756200</v>
      </c>
      <c r="P99" s="246">
        <f>P100</f>
        <v>0</v>
      </c>
      <c r="Q99" s="246">
        <f>Q100</f>
        <v>0</v>
      </c>
      <c r="R99" s="246">
        <f>R100</f>
        <v>0</v>
      </c>
    </row>
    <row r="100" spans="1:18" ht="34.5" thickBot="1" x14ac:dyDescent="0.3">
      <c r="A100" s="212"/>
      <c r="B100" s="225">
        <v>5</v>
      </c>
      <c r="C100" s="226">
        <v>1</v>
      </c>
      <c r="D100" s="227">
        <v>1</v>
      </c>
      <c r="E100" s="289" t="s">
        <v>260</v>
      </c>
      <c r="F100" s="289"/>
      <c r="G100" s="230">
        <v>1</v>
      </c>
      <c r="H100" s="229" t="s">
        <v>274</v>
      </c>
      <c r="I100" s="234">
        <v>76709200</v>
      </c>
      <c r="J100" s="230">
        <v>1</v>
      </c>
      <c r="K100" s="229" t="s">
        <v>274</v>
      </c>
      <c r="L100" s="234">
        <v>70756200</v>
      </c>
      <c r="M100" s="234"/>
      <c r="N100" s="260">
        <f t="shared" si="6"/>
        <v>0.92239522769107229</v>
      </c>
      <c r="O100" s="234">
        <v>70756200</v>
      </c>
      <c r="P100" s="214"/>
      <c r="Q100" s="234"/>
      <c r="R100" s="234"/>
    </row>
    <row r="101" spans="1:18" ht="15.75" thickBot="1" x14ac:dyDescent="0.3">
      <c r="A101" s="212"/>
      <c r="B101" s="241">
        <v>5</v>
      </c>
      <c r="C101" s="242">
        <v>3</v>
      </c>
      <c r="D101" s="243"/>
      <c r="E101" s="466" t="s">
        <v>479</v>
      </c>
      <c r="F101" s="466"/>
      <c r="G101" s="245"/>
      <c r="H101" s="229"/>
      <c r="I101" s="246">
        <f>I102</f>
        <v>385200000</v>
      </c>
      <c r="J101" s="246"/>
      <c r="K101" s="246"/>
      <c r="L101" s="246">
        <f t="shared" ref="L101:R101" si="8">L102</f>
        <v>385200000</v>
      </c>
      <c r="M101" s="246">
        <f t="shared" si="8"/>
        <v>0</v>
      </c>
      <c r="N101" s="260">
        <f t="shared" si="6"/>
        <v>1</v>
      </c>
      <c r="O101" s="271">
        <f t="shared" si="8"/>
        <v>385200000</v>
      </c>
      <c r="P101" s="246">
        <f t="shared" si="8"/>
        <v>0</v>
      </c>
      <c r="Q101" s="246">
        <f t="shared" si="8"/>
        <v>0</v>
      </c>
      <c r="R101" s="246">
        <f t="shared" si="8"/>
        <v>0</v>
      </c>
    </row>
    <row r="102" spans="1:18" ht="23.25" thickBot="1" x14ac:dyDescent="0.3">
      <c r="A102" s="212"/>
      <c r="B102" s="225">
        <v>5</v>
      </c>
      <c r="C102" s="226">
        <v>3</v>
      </c>
      <c r="D102" s="227">
        <v>1</v>
      </c>
      <c r="E102" s="285" t="s">
        <v>480</v>
      </c>
      <c r="F102" s="229" t="s">
        <v>481</v>
      </c>
      <c r="G102" s="230">
        <v>102</v>
      </c>
      <c r="H102" s="233" t="s">
        <v>482</v>
      </c>
      <c r="I102" s="234">
        <v>385200000</v>
      </c>
      <c r="J102" s="230">
        <v>102</v>
      </c>
      <c r="K102" s="233" t="s">
        <v>482</v>
      </c>
      <c r="L102" s="234">
        <v>385200000</v>
      </c>
      <c r="M102" s="234"/>
      <c r="N102" s="260">
        <f t="shared" si="6"/>
        <v>1</v>
      </c>
      <c r="O102" s="234">
        <v>385200000</v>
      </c>
      <c r="P102" s="234"/>
      <c r="Q102" s="234"/>
      <c r="R102" s="234"/>
    </row>
    <row r="103" spans="1:18" ht="15.75" thickBot="1" x14ac:dyDescent="0.3">
      <c r="A103" s="274"/>
      <c r="B103" s="275"/>
      <c r="C103" s="276"/>
      <c r="D103" s="277"/>
      <c r="E103" s="290"/>
      <c r="F103" s="278"/>
      <c r="G103" s="279"/>
      <c r="H103" s="280"/>
      <c r="I103" s="281"/>
      <c r="J103" s="281"/>
      <c r="K103" s="281"/>
      <c r="L103" s="281"/>
      <c r="M103" s="281"/>
      <c r="N103" s="260"/>
      <c r="O103" s="283"/>
      <c r="P103" s="281"/>
      <c r="Q103" s="281"/>
      <c r="R103" s="281"/>
    </row>
    <row r="104" spans="1:18" ht="15.75" thickBot="1" x14ac:dyDescent="0.3">
      <c r="A104" s="265"/>
      <c r="B104" s="241"/>
      <c r="C104" s="242"/>
      <c r="D104" s="243"/>
      <c r="E104" s="244" t="s">
        <v>63</v>
      </c>
      <c r="F104" s="244"/>
      <c r="G104" s="245"/>
      <c r="H104" s="229"/>
      <c r="I104" s="246">
        <f>I25+I56+I79+I91+I98</f>
        <v>2066082540.5999999</v>
      </c>
      <c r="J104" s="246"/>
      <c r="K104" s="246">
        <f>K25+K56+K79+K98</f>
        <v>0</v>
      </c>
      <c r="L104" s="246">
        <f>L25+L56+L79+L98+L91</f>
        <v>2028262814</v>
      </c>
      <c r="M104" s="246" t="e">
        <f>M25+M56+M79+M98</f>
        <v>#REF!</v>
      </c>
      <c r="N104" s="260">
        <f t="shared" si="6"/>
        <v>0.98169495852328492</v>
      </c>
      <c r="O104" s="246">
        <f>O25+O56+O79+O98+O91</f>
        <v>885780320</v>
      </c>
      <c r="P104" s="246">
        <f>P25+P56+P79+P98</f>
        <v>688430366</v>
      </c>
      <c r="Q104" s="246">
        <f>Q25+Q56+Q79+Q98</f>
        <v>104052128</v>
      </c>
      <c r="R104" s="246">
        <f>R25+R56+R79+R98</f>
        <v>350000000</v>
      </c>
    </row>
    <row r="105" spans="1:18" ht="15.75" thickBot="1" x14ac:dyDescent="0.3">
      <c r="A105" s="212"/>
      <c r="B105" s="241"/>
      <c r="C105" s="242"/>
      <c r="D105" s="243"/>
      <c r="E105" s="244" t="s">
        <v>483</v>
      </c>
      <c r="F105" s="244"/>
      <c r="G105" s="245"/>
      <c r="H105" s="229"/>
      <c r="I105" s="246">
        <v>-68460828</v>
      </c>
      <c r="J105" s="245"/>
      <c r="K105" s="229"/>
      <c r="L105" s="246">
        <v>-31506532</v>
      </c>
      <c r="M105" s="246">
        <v>-31506532</v>
      </c>
      <c r="N105" s="246">
        <v>-31506532</v>
      </c>
      <c r="O105" s="271">
        <v>-31506532</v>
      </c>
      <c r="P105" s="246">
        <v>-31506532</v>
      </c>
      <c r="Q105" s="246">
        <v>-31506532</v>
      </c>
      <c r="R105" s="246">
        <v>-31506532</v>
      </c>
    </row>
    <row r="106" spans="1:18" ht="15.75" thickBot="1" x14ac:dyDescent="0.3">
      <c r="A106" s="212"/>
      <c r="B106" s="225"/>
      <c r="C106" s="226"/>
      <c r="D106" s="227"/>
      <c r="E106" s="229"/>
      <c r="F106" s="229"/>
      <c r="G106" s="230"/>
      <c r="H106" s="229"/>
      <c r="I106" s="230"/>
      <c r="J106" s="230"/>
      <c r="K106" s="229"/>
      <c r="L106" s="230"/>
      <c r="M106" s="235">
        <f>I106-L106</f>
        <v>0</v>
      </c>
      <c r="N106" s="230"/>
      <c r="O106" s="232"/>
      <c r="P106" s="230"/>
      <c r="Q106" s="230"/>
      <c r="R106" s="230"/>
    </row>
    <row r="107" spans="1:18" ht="15.75" thickBot="1" x14ac:dyDescent="0.3">
      <c r="A107" s="212"/>
      <c r="B107" s="241">
        <v>6</v>
      </c>
      <c r="C107" s="242"/>
      <c r="D107" s="243"/>
      <c r="E107" s="244" t="s">
        <v>67</v>
      </c>
      <c r="F107" s="244"/>
      <c r="G107" s="245"/>
      <c r="H107" s="229"/>
      <c r="I107" s="245"/>
      <c r="J107" s="245"/>
      <c r="K107" s="229"/>
      <c r="L107" s="245"/>
      <c r="M107" s="235">
        <f>I107-L107</f>
        <v>0</v>
      </c>
      <c r="N107" s="245"/>
      <c r="O107" s="248"/>
      <c r="P107" s="245"/>
      <c r="Q107" s="245"/>
      <c r="R107" s="245"/>
    </row>
    <row r="108" spans="1:18" ht="23.25" thickBot="1" x14ac:dyDescent="0.3">
      <c r="A108" s="212"/>
      <c r="B108" s="241">
        <v>6</v>
      </c>
      <c r="C108" s="242">
        <v>1</v>
      </c>
      <c r="D108" s="243"/>
      <c r="E108" s="244" t="s">
        <v>68</v>
      </c>
      <c r="F108" s="244"/>
      <c r="G108" s="245"/>
      <c r="H108" s="229"/>
      <c r="I108" s="246">
        <v>76922128</v>
      </c>
      <c r="J108" s="245"/>
      <c r="K108" s="229"/>
      <c r="L108" s="246">
        <v>63184078</v>
      </c>
      <c r="M108" s="235">
        <f>I108-L108</f>
        <v>13738050</v>
      </c>
      <c r="N108" s="236" t="s">
        <v>484</v>
      </c>
      <c r="O108" s="248" t="s">
        <v>361</v>
      </c>
      <c r="P108" s="245" t="s">
        <v>361</v>
      </c>
      <c r="Q108" s="245" t="s">
        <v>361</v>
      </c>
      <c r="R108" s="245" t="s">
        <v>361</v>
      </c>
    </row>
    <row r="109" spans="1:18" ht="23.25" thickBot="1" x14ac:dyDescent="0.3">
      <c r="A109" s="212"/>
      <c r="B109" s="225">
        <v>6</v>
      </c>
      <c r="C109" s="226">
        <v>1</v>
      </c>
      <c r="D109" s="227">
        <v>1</v>
      </c>
      <c r="E109" s="229" t="s">
        <v>485</v>
      </c>
      <c r="F109" s="229"/>
      <c r="G109" s="230">
        <v>1</v>
      </c>
      <c r="H109" s="233" t="s">
        <v>278</v>
      </c>
      <c r="I109" s="234">
        <v>76922128</v>
      </c>
      <c r="J109" s="230">
        <v>1</v>
      </c>
      <c r="K109" s="233" t="s">
        <v>278</v>
      </c>
      <c r="L109" s="246">
        <v>63184078</v>
      </c>
      <c r="M109" s="235">
        <f>I109-L109</f>
        <v>13738050</v>
      </c>
      <c r="N109" s="236" t="s">
        <v>484</v>
      </c>
      <c r="O109" s="232" t="s">
        <v>486</v>
      </c>
      <c r="P109" s="230" t="s">
        <v>486</v>
      </c>
      <c r="Q109" s="230" t="s">
        <v>486</v>
      </c>
      <c r="R109" s="230" t="s">
        <v>361</v>
      </c>
    </row>
    <row r="110" spans="1:18" ht="23.25" thickBot="1" x14ac:dyDescent="0.3">
      <c r="A110" s="212"/>
      <c r="B110" s="241"/>
      <c r="C110" s="242"/>
      <c r="D110" s="243"/>
      <c r="E110" s="244" t="s">
        <v>70</v>
      </c>
      <c r="F110" s="259"/>
      <c r="G110" s="245"/>
      <c r="H110" s="229"/>
      <c r="I110" s="234">
        <v>8461300</v>
      </c>
      <c r="J110" s="245"/>
      <c r="K110" s="229"/>
      <c r="L110" s="246">
        <v>31032296</v>
      </c>
      <c r="M110" s="235">
        <f>I110-L110</f>
        <v>-22570996</v>
      </c>
      <c r="N110" s="247" t="s">
        <v>487</v>
      </c>
      <c r="O110" s="248" t="s">
        <v>486</v>
      </c>
      <c r="P110" s="245" t="s">
        <v>486</v>
      </c>
      <c r="Q110" s="245" t="s">
        <v>486</v>
      </c>
      <c r="R110" s="245" t="s">
        <v>488</v>
      </c>
    </row>
    <row r="111" spans="1:18" x14ac:dyDescent="0.25">
      <c r="A111" s="212"/>
      <c r="B111" s="213"/>
      <c r="C111" s="213"/>
      <c r="D111" s="213"/>
      <c r="E111" s="213"/>
      <c r="F111" s="213"/>
      <c r="G111" s="213"/>
      <c r="H111" s="213"/>
      <c r="I111" s="213"/>
      <c r="J111" s="213"/>
      <c r="K111" s="213"/>
      <c r="L111" s="291"/>
      <c r="M111" s="213"/>
      <c r="N111" s="213"/>
      <c r="O111" s="292"/>
      <c r="P111" s="293"/>
      <c r="Q111" s="293"/>
      <c r="R111" s="293"/>
    </row>
    <row r="112" spans="1:18" x14ac:dyDescent="0.25">
      <c r="A112" s="212"/>
      <c r="B112" s="213"/>
      <c r="C112" s="213"/>
      <c r="D112" s="213"/>
      <c r="E112" s="213"/>
      <c r="F112" s="213"/>
      <c r="G112" s="213"/>
      <c r="H112" s="213"/>
      <c r="I112" s="213"/>
      <c r="J112" s="213"/>
      <c r="K112" s="213"/>
      <c r="L112" s="294"/>
      <c r="M112" s="213"/>
      <c r="N112" s="213"/>
      <c r="O112" s="214" t="s">
        <v>489</v>
      </c>
      <c r="P112" s="213"/>
      <c r="Q112" s="295"/>
      <c r="R112" s="295"/>
    </row>
    <row r="113" spans="1:18" x14ac:dyDescent="0.25">
      <c r="A113" s="212"/>
      <c r="B113" s="213"/>
      <c r="C113" s="213"/>
      <c r="D113" s="213"/>
      <c r="E113" s="213"/>
      <c r="F113" s="213"/>
      <c r="G113" s="213"/>
      <c r="H113" s="213"/>
      <c r="I113" s="213"/>
      <c r="J113" s="213"/>
      <c r="K113" s="213"/>
      <c r="L113" s="213"/>
      <c r="M113" s="213"/>
      <c r="N113" s="213"/>
      <c r="O113" s="214" t="s">
        <v>337</v>
      </c>
      <c r="P113" s="213"/>
      <c r="Q113" s="295"/>
      <c r="R113" s="295"/>
    </row>
    <row r="114" spans="1:18" x14ac:dyDescent="0.25">
      <c r="A114" s="212"/>
      <c r="B114" s="213"/>
      <c r="C114" s="213"/>
      <c r="D114" s="213"/>
      <c r="E114" s="213"/>
      <c r="F114" s="213"/>
      <c r="G114" s="213"/>
      <c r="H114" s="213"/>
      <c r="I114" s="213"/>
      <c r="J114" s="213"/>
      <c r="K114" s="213"/>
      <c r="L114" s="213"/>
      <c r="M114" s="213"/>
      <c r="N114" s="213"/>
      <c r="O114" s="214"/>
      <c r="P114" s="213"/>
      <c r="Q114" s="295"/>
      <c r="R114" s="295"/>
    </row>
    <row r="115" spans="1:18" x14ac:dyDescent="0.25">
      <c r="A115" s="212"/>
      <c r="B115" s="213"/>
      <c r="C115" s="213"/>
      <c r="D115" s="213"/>
      <c r="E115" s="213"/>
      <c r="F115" s="213"/>
      <c r="G115" s="213"/>
      <c r="H115" s="213"/>
      <c r="I115" s="213"/>
      <c r="J115" s="213"/>
      <c r="K115" s="213"/>
      <c r="L115" s="213"/>
      <c r="M115" s="213"/>
      <c r="N115" s="213"/>
      <c r="O115" s="214"/>
      <c r="P115" s="213"/>
      <c r="Q115" s="295"/>
      <c r="R115" s="295"/>
    </row>
    <row r="116" spans="1:18" x14ac:dyDescent="0.25">
      <c r="A116" s="212"/>
      <c r="B116" s="213"/>
      <c r="C116" s="213"/>
      <c r="D116" s="213"/>
      <c r="E116" s="213"/>
      <c r="F116" s="213"/>
      <c r="G116" s="213"/>
      <c r="H116" s="213"/>
      <c r="I116" s="213"/>
      <c r="J116" s="213"/>
      <c r="K116" s="213"/>
      <c r="L116" s="213"/>
      <c r="M116" s="213"/>
      <c r="N116" s="213"/>
      <c r="O116" s="214"/>
      <c r="P116" s="213"/>
      <c r="Q116" s="295"/>
      <c r="R116" s="295"/>
    </row>
    <row r="117" spans="1:18" x14ac:dyDescent="0.25">
      <c r="A117" s="212"/>
      <c r="B117" s="213"/>
      <c r="C117" s="213"/>
      <c r="D117" s="213"/>
      <c r="E117" s="213"/>
      <c r="F117" s="213"/>
      <c r="G117" s="213"/>
      <c r="H117" s="213"/>
      <c r="I117" s="213"/>
      <c r="J117" s="213"/>
      <c r="K117" s="213"/>
      <c r="L117" s="213"/>
      <c r="M117" s="213"/>
      <c r="N117" s="213"/>
      <c r="O117" s="214" t="s">
        <v>314</v>
      </c>
      <c r="P117" s="213"/>
      <c r="Q117" s="296"/>
      <c r="R117" s="295"/>
    </row>
  </sheetData>
  <mergeCells count="35">
    <mergeCell ref="E101:F101"/>
    <mergeCell ref="E91:F91"/>
    <mergeCell ref="E92:F92"/>
    <mergeCell ref="E94:F94"/>
    <mergeCell ref="E96:F96"/>
    <mergeCell ref="E98:F98"/>
    <mergeCell ref="E99:F99"/>
    <mergeCell ref="E87:F87"/>
    <mergeCell ref="E56:F56"/>
    <mergeCell ref="E57:F57"/>
    <mergeCell ref="E60:F60"/>
    <mergeCell ref="E66:F66"/>
    <mergeCell ref="E70:F70"/>
    <mergeCell ref="E74:F74"/>
    <mergeCell ref="E76:F76"/>
    <mergeCell ref="E79:F79"/>
    <mergeCell ref="E80:F80"/>
    <mergeCell ref="E82:F82"/>
    <mergeCell ref="E85:F85"/>
    <mergeCell ref="E54:F54"/>
    <mergeCell ref="B5:P5"/>
    <mergeCell ref="B6:P6"/>
    <mergeCell ref="B7:P7"/>
    <mergeCell ref="B9:D11"/>
    <mergeCell ref="E9:E11"/>
    <mergeCell ref="F9:F11"/>
    <mergeCell ref="G9:N9"/>
    <mergeCell ref="O9:R9"/>
    <mergeCell ref="G10:I10"/>
    <mergeCell ref="J10:N10"/>
    <mergeCell ref="B12:D12"/>
    <mergeCell ref="E26:F26"/>
    <mergeCell ref="E35:F35"/>
    <mergeCell ref="E42:F42"/>
    <mergeCell ref="E46:F46"/>
  </mergeCells>
  <pageMargins left="0.7" right="0.7" top="0.75" bottom="0.75" header="0.3" footer="0.3"/>
  <pageSetup paperSize="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view="pageBreakPreview" zoomScale="80" zoomScaleNormal="100" zoomScaleSheetLayoutView="80" workbookViewId="0">
      <selection sqref="A1:I36"/>
    </sheetView>
  </sheetViews>
  <sheetFormatPr defaultRowHeight="15.75" x14ac:dyDescent="0.25"/>
  <cols>
    <col min="1" max="1" width="14.5703125" style="16" customWidth="1"/>
    <col min="2" max="2" width="3.140625" style="16" customWidth="1"/>
    <col min="3" max="3" width="18.42578125" style="2" customWidth="1"/>
    <col min="4" max="4" width="24.28515625" style="2" bestFit="1" customWidth="1"/>
    <col min="5" max="5" width="20.42578125" style="2" bestFit="1" customWidth="1"/>
    <col min="6" max="6" width="9.28515625" style="2" customWidth="1"/>
    <col min="7" max="7" width="13.140625" style="2" customWidth="1"/>
    <col min="8" max="8" width="26.7109375" style="2" bestFit="1" customWidth="1"/>
    <col min="9" max="9" width="19.85546875" style="2" customWidth="1"/>
    <col min="10" max="16384" width="9.140625" style="2"/>
  </cols>
  <sheetData>
    <row r="1" spans="1:12" x14ac:dyDescent="0.25">
      <c r="A1" s="43"/>
    </row>
    <row r="3" spans="1:12" x14ac:dyDescent="0.25">
      <c r="F3" s="469" t="s">
        <v>256</v>
      </c>
      <c r="G3" s="469"/>
      <c r="H3" s="469"/>
      <c r="I3" s="469"/>
    </row>
    <row r="4" spans="1:12" x14ac:dyDescent="0.25">
      <c r="F4" s="469" t="s">
        <v>302</v>
      </c>
      <c r="G4" s="469"/>
      <c r="H4" s="469"/>
      <c r="I4" s="469"/>
      <c r="L4" s="33"/>
    </row>
    <row r="5" spans="1:12" x14ac:dyDescent="0.25">
      <c r="F5" s="469" t="s">
        <v>306</v>
      </c>
      <c r="G5" s="469"/>
      <c r="H5" s="469"/>
      <c r="I5" s="469"/>
      <c r="L5" s="33"/>
    </row>
    <row r="6" spans="1:12" x14ac:dyDescent="0.25">
      <c r="F6" s="469" t="s">
        <v>1</v>
      </c>
      <c r="G6" s="469"/>
      <c r="H6" s="469"/>
      <c r="I6" s="469"/>
      <c r="L6" s="33"/>
    </row>
    <row r="7" spans="1:12" x14ac:dyDescent="0.25">
      <c r="F7" s="469" t="s">
        <v>241</v>
      </c>
      <c r="G7" s="469"/>
      <c r="H7" s="469"/>
      <c r="I7" s="469"/>
      <c r="L7" s="33"/>
    </row>
    <row r="8" spans="1:12" x14ac:dyDescent="0.25">
      <c r="F8" s="469" t="s">
        <v>279</v>
      </c>
      <c r="G8" s="469"/>
      <c r="H8" s="469"/>
      <c r="I8" s="469"/>
      <c r="L8" s="33"/>
    </row>
    <row r="9" spans="1:12" x14ac:dyDescent="0.25">
      <c r="F9" s="469" t="s">
        <v>305</v>
      </c>
      <c r="G9" s="469"/>
      <c r="H9" s="469"/>
      <c r="I9" s="469"/>
      <c r="L9" s="33"/>
    </row>
    <row r="10" spans="1:12" x14ac:dyDescent="0.25">
      <c r="L10" s="33"/>
    </row>
    <row r="11" spans="1:12" x14ac:dyDescent="0.25">
      <c r="A11" s="473" t="s">
        <v>230</v>
      </c>
      <c r="B11" s="473"/>
      <c r="C11" s="473"/>
      <c r="D11" s="473"/>
      <c r="E11" s="473"/>
      <c r="F11" s="473"/>
      <c r="G11" s="473"/>
      <c r="H11" s="473"/>
      <c r="I11" s="473"/>
    </row>
    <row r="13" spans="1:12" x14ac:dyDescent="0.25">
      <c r="A13" s="43" t="s">
        <v>280</v>
      </c>
      <c r="B13" s="16" t="s">
        <v>229</v>
      </c>
      <c r="C13" s="2" t="s">
        <v>307</v>
      </c>
    </row>
    <row r="14" spans="1:12" x14ac:dyDescent="0.25">
      <c r="A14" s="43" t="s">
        <v>281</v>
      </c>
      <c r="B14" s="16" t="s">
        <v>229</v>
      </c>
      <c r="C14" s="2" t="s">
        <v>261</v>
      </c>
    </row>
    <row r="15" spans="1:12" x14ac:dyDescent="0.25">
      <c r="A15" s="43" t="s">
        <v>231</v>
      </c>
      <c r="B15" s="16" t="s">
        <v>229</v>
      </c>
      <c r="C15" s="2" t="s">
        <v>242</v>
      </c>
    </row>
    <row r="16" spans="1:12" x14ac:dyDescent="0.25">
      <c r="A16" s="43" t="s">
        <v>232</v>
      </c>
      <c r="B16" s="16" t="s">
        <v>229</v>
      </c>
      <c r="C16" s="2" t="s">
        <v>243</v>
      </c>
    </row>
    <row r="19" spans="1:9" x14ac:dyDescent="0.25">
      <c r="A19" s="475" t="s">
        <v>233</v>
      </c>
      <c r="B19" s="475" t="s">
        <v>234</v>
      </c>
      <c r="C19" s="475"/>
      <c r="D19" s="475" t="s">
        <v>235</v>
      </c>
      <c r="E19" s="475"/>
      <c r="F19" s="475"/>
      <c r="G19" s="475"/>
      <c r="H19" s="475" t="s">
        <v>41</v>
      </c>
      <c r="I19" s="475"/>
    </row>
    <row r="20" spans="1:9" x14ac:dyDescent="0.25">
      <c r="A20" s="475"/>
      <c r="B20" s="475"/>
      <c r="C20" s="475"/>
      <c r="D20" s="1" t="s">
        <v>199</v>
      </c>
      <c r="E20" s="1" t="s">
        <v>236</v>
      </c>
      <c r="F20" s="1" t="s">
        <v>237</v>
      </c>
      <c r="G20" s="1" t="s">
        <v>238</v>
      </c>
      <c r="H20" s="1" t="s">
        <v>239</v>
      </c>
      <c r="I20" s="1" t="s">
        <v>240</v>
      </c>
    </row>
    <row r="21" spans="1:9" x14ac:dyDescent="0.25">
      <c r="A21" s="1">
        <v>1</v>
      </c>
      <c r="B21" s="476" t="s">
        <v>308</v>
      </c>
      <c r="C21" s="476"/>
      <c r="D21" s="44" t="s">
        <v>313</v>
      </c>
      <c r="E21" s="44" t="s">
        <v>309</v>
      </c>
      <c r="F21" s="1">
        <v>100</v>
      </c>
      <c r="G21" s="45" t="s">
        <v>310</v>
      </c>
      <c r="H21" s="46">
        <v>175000000</v>
      </c>
      <c r="I21" s="44" t="s">
        <v>311</v>
      </c>
    </row>
    <row r="22" spans="1:9" x14ac:dyDescent="0.25">
      <c r="A22" s="1">
        <v>2</v>
      </c>
      <c r="B22" s="476" t="s">
        <v>312</v>
      </c>
      <c r="C22" s="476"/>
      <c r="D22" s="44" t="s">
        <v>313</v>
      </c>
      <c r="E22" s="44" t="s">
        <v>309</v>
      </c>
      <c r="F22" s="155">
        <v>100</v>
      </c>
      <c r="G22" s="45" t="s">
        <v>310</v>
      </c>
      <c r="H22" s="46">
        <v>175000000</v>
      </c>
      <c r="I22" s="44" t="s">
        <v>311</v>
      </c>
    </row>
    <row r="23" spans="1:9" x14ac:dyDescent="0.25">
      <c r="A23" s="104">
        <v>3</v>
      </c>
      <c r="B23" s="474" t="s">
        <v>316</v>
      </c>
      <c r="C23" s="474"/>
      <c r="D23" s="45" t="s">
        <v>317</v>
      </c>
      <c r="E23" s="44" t="s">
        <v>309</v>
      </c>
      <c r="F23" s="104">
        <v>241</v>
      </c>
      <c r="G23" s="45" t="s">
        <v>319</v>
      </c>
      <c r="H23" s="46">
        <v>857500000</v>
      </c>
      <c r="I23" s="45" t="s">
        <v>320</v>
      </c>
    </row>
    <row r="24" spans="1:9" x14ac:dyDescent="0.25">
      <c r="A24" s="1">
        <v>4</v>
      </c>
      <c r="B24" s="470" t="s">
        <v>318</v>
      </c>
      <c r="C24" s="471"/>
      <c r="D24" s="45" t="s">
        <v>317</v>
      </c>
      <c r="E24" s="44" t="s">
        <v>309</v>
      </c>
      <c r="F24" s="1">
        <v>461</v>
      </c>
      <c r="G24" s="45" t="s">
        <v>319</v>
      </c>
      <c r="H24" s="46">
        <v>1106400000</v>
      </c>
      <c r="I24" s="44" t="s">
        <v>321</v>
      </c>
    </row>
    <row r="25" spans="1:9" x14ac:dyDescent="0.25">
      <c r="A25" s="156">
        <v>5</v>
      </c>
      <c r="B25" s="470" t="s">
        <v>323</v>
      </c>
      <c r="C25" s="471"/>
      <c r="D25" s="45" t="s">
        <v>324</v>
      </c>
      <c r="E25" s="44" t="s">
        <v>309</v>
      </c>
      <c r="F25" s="156">
        <v>5</v>
      </c>
      <c r="G25" s="45" t="s">
        <v>319</v>
      </c>
      <c r="H25" s="46">
        <v>87500000</v>
      </c>
      <c r="I25" s="44" t="s">
        <v>322</v>
      </c>
    </row>
    <row r="26" spans="1:9" x14ac:dyDescent="0.25">
      <c r="A26" s="156">
        <v>6</v>
      </c>
      <c r="B26" s="470" t="s">
        <v>326</v>
      </c>
      <c r="C26" s="471"/>
      <c r="D26" s="45" t="s">
        <v>324</v>
      </c>
      <c r="E26" s="44" t="s">
        <v>309</v>
      </c>
      <c r="F26" s="156">
        <v>5</v>
      </c>
      <c r="G26" s="45" t="s">
        <v>325</v>
      </c>
      <c r="H26" s="46">
        <v>37500000</v>
      </c>
      <c r="I26" s="44" t="s">
        <v>322</v>
      </c>
    </row>
    <row r="27" spans="1:9" x14ac:dyDescent="0.25">
      <c r="A27" s="1"/>
      <c r="B27" s="474"/>
      <c r="C27" s="474"/>
      <c r="D27" s="45"/>
      <c r="E27" s="44"/>
      <c r="F27" s="45"/>
      <c r="G27" s="45"/>
      <c r="H27" s="46">
        <f>SUM(H21:H26)</f>
        <v>2438900000</v>
      </c>
      <c r="I27" s="45"/>
    </row>
    <row r="30" spans="1:9" x14ac:dyDescent="0.25">
      <c r="H30" s="472" t="s">
        <v>315</v>
      </c>
      <c r="I30" s="472"/>
    </row>
    <row r="31" spans="1:9" x14ac:dyDescent="0.25">
      <c r="H31" s="472" t="s">
        <v>271</v>
      </c>
      <c r="I31" s="472"/>
    </row>
    <row r="32" spans="1:9" x14ac:dyDescent="0.25">
      <c r="H32" s="38"/>
      <c r="I32" s="38"/>
    </row>
    <row r="33" spans="8:9" x14ac:dyDescent="0.25">
      <c r="H33" s="38"/>
      <c r="I33" s="38"/>
    </row>
    <row r="34" spans="8:9" x14ac:dyDescent="0.25">
      <c r="H34" s="472"/>
      <c r="I34" s="472"/>
    </row>
    <row r="35" spans="8:9" x14ac:dyDescent="0.25">
      <c r="H35" s="38"/>
      <c r="I35" s="38"/>
    </row>
    <row r="36" spans="8:9" x14ac:dyDescent="0.25">
      <c r="H36" s="472" t="s">
        <v>314</v>
      </c>
      <c r="I36" s="472"/>
    </row>
  </sheetData>
  <mergeCells count="23">
    <mergeCell ref="H34:I34"/>
    <mergeCell ref="H31:I31"/>
    <mergeCell ref="B25:C25"/>
    <mergeCell ref="F6:I6"/>
    <mergeCell ref="F5:I5"/>
    <mergeCell ref="H30:I30"/>
    <mergeCell ref="B23:C23"/>
    <mergeCell ref="F4:I4"/>
    <mergeCell ref="F3:I3"/>
    <mergeCell ref="B26:C26"/>
    <mergeCell ref="H36:I36"/>
    <mergeCell ref="F9:I9"/>
    <mergeCell ref="F8:I8"/>
    <mergeCell ref="F7:I7"/>
    <mergeCell ref="A11:I11"/>
    <mergeCell ref="B27:C27"/>
    <mergeCell ref="D19:G19"/>
    <mergeCell ref="H19:I19"/>
    <mergeCell ref="B19:C20"/>
    <mergeCell ref="A19:A20"/>
    <mergeCell ref="B21:C21"/>
    <mergeCell ref="B22:C22"/>
    <mergeCell ref="B24:C24"/>
  </mergeCells>
  <pageMargins left="0.4" right="0.33" top="0.74803149606299213" bottom="0.74803149606299213" header="0.31496062992125984" footer="0.31496062992125984"/>
  <pageSetup paperSize="5"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2:Q144"/>
  <sheetViews>
    <sheetView showGridLines="0" view="pageBreakPreview" topLeftCell="A105" zoomScaleNormal="101" zoomScaleSheetLayoutView="100" workbookViewId="0">
      <selection activeCell="A130" sqref="A130:XFD130"/>
    </sheetView>
  </sheetViews>
  <sheetFormatPr defaultColWidth="8.85546875" defaultRowHeight="11.25" x14ac:dyDescent="0.25"/>
  <cols>
    <col min="1" max="1" width="9.140625" style="139"/>
    <col min="2" max="2" width="9.140625" style="147"/>
    <col min="3" max="3" width="34.7109375" style="120" customWidth="1"/>
    <col min="4" max="4" width="14.7109375" style="144" customWidth="1"/>
    <col min="5" max="5" width="9.140625" style="147"/>
    <col min="6" max="6" width="14.5703125" style="144" customWidth="1"/>
    <col min="7" max="7" width="14.42578125" style="144" customWidth="1"/>
    <col min="8" max="8" width="9.140625" style="144"/>
    <col min="9" max="9" width="13.5703125" style="144" customWidth="1"/>
    <col min="10" max="10" width="13.85546875" style="144" customWidth="1"/>
    <col min="11" max="11" width="11" style="139" customWidth="1"/>
    <col min="12" max="13" width="9.140625" style="139"/>
    <col min="14" max="14" width="10.28515625" style="120" bestFit="1" customWidth="1"/>
    <col min="15" max="15" width="11.42578125" style="120" customWidth="1"/>
    <col min="16" max="16" width="16.140625" style="120" customWidth="1"/>
    <col min="17" max="17" width="14.28515625" style="120" customWidth="1"/>
    <col min="18" max="18" width="13.42578125" style="120" bestFit="1" customWidth="1"/>
    <col min="19" max="16384" width="8.85546875" style="120"/>
  </cols>
  <sheetData>
    <row r="2" spans="1:13" ht="15.75" x14ac:dyDescent="0.3">
      <c r="I2" s="417" t="s">
        <v>303</v>
      </c>
      <c r="J2" s="153"/>
    </row>
    <row r="3" spans="1:13" ht="15.75" x14ac:dyDescent="0.3">
      <c r="I3" s="417" t="s">
        <v>302</v>
      </c>
      <c r="J3" s="153"/>
    </row>
    <row r="4" spans="1:13" ht="15.75" x14ac:dyDescent="0.3">
      <c r="I4" s="417" t="s">
        <v>306</v>
      </c>
      <c r="J4" s="153"/>
    </row>
    <row r="5" spans="1:13" ht="15.75" x14ac:dyDescent="0.3">
      <c r="I5" s="417" t="s">
        <v>1</v>
      </c>
      <c r="J5" s="153"/>
    </row>
    <row r="6" spans="1:13" ht="15" x14ac:dyDescent="0.25">
      <c r="I6" s="418" t="s">
        <v>241</v>
      </c>
      <c r="J6" s="154"/>
    </row>
    <row r="7" spans="1:13" ht="13.7" customHeight="1" x14ac:dyDescent="0.25">
      <c r="A7" s="116"/>
      <c r="B7" s="117"/>
      <c r="C7" s="118"/>
      <c r="D7" s="119"/>
      <c r="E7" s="117"/>
      <c r="F7" s="119"/>
      <c r="G7" s="119"/>
      <c r="H7" s="119"/>
      <c r="I7" s="418" t="s">
        <v>279</v>
      </c>
      <c r="J7" s="154"/>
      <c r="K7" s="116"/>
      <c r="L7" s="116"/>
      <c r="M7" s="116"/>
    </row>
    <row r="8" spans="1:13" ht="16.350000000000001" customHeight="1" x14ac:dyDescent="0.25">
      <c r="A8" s="116"/>
      <c r="B8" s="117"/>
      <c r="C8" s="118"/>
      <c r="D8" s="119"/>
      <c r="E8" s="117"/>
      <c r="F8" s="119"/>
      <c r="G8" s="119"/>
      <c r="H8" s="119"/>
      <c r="I8" s="418" t="s">
        <v>305</v>
      </c>
      <c r="J8" s="154"/>
      <c r="K8" s="116"/>
      <c r="L8" s="116"/>
      <c r="M8" s="116"/>
    </row>
    <row r="9" spans="1:13" x14ac:dyDescent="0.25">
      <c r="A9" s="495" t="s">
        <v>329</v>
      </c>
      <c r="B9" s="495"/>
      <c r="C9" s="495"/>
      <c r="D9" s="495"/>
      <c r="E9" s="495"/>
      <c r="F9" s="495"/>
      <c r="G9" s="495"/>
      <c r="H9" s="495"/>
      <c r="I9" s="495"/>
      <c r="J9" s="495"/>
      <c r="K9" s="495"/>
      <c r="L9" s="495"/>
      <c r="M9" s="495"/>
    </row>
    <row r="10" spans="1:13" x14ac:dyDescent="0.25">
      <c r="A10" s="495" t="s">
        <v>330</v>
      </c>
      <c r="B10" s="495"/>
      <c r="C10" s="495"/>
      <c r="D10" s="495"/>
      <c r="E10" s="495"/>
      <c r="F10" s="495"/>
      <c r="G10" s="495"/>
      <c r="H10" s="495"/>
      <c r="I10" s="495"/>
      <c r="J10" s="495"/>
      <c r="K10" s="495"/>
      <c r="L10" s="495"/>
      <c r="M10" s="495"/>
    </row>
    <row r="11" spans="1:13" x14ac:dyDescent="0.25">
      <c r="A11" s="118"/>
      <c r="B11" s="117"/>
      <c r="C11" s="118"/>
      <c r="D11" s="119"/>
      <c r="E11" s="117"/>
      <c r="F11" s="119"/>
      <c r="G11" s="119"/>
      <c r="H11" s="119"/>
      <c r="I11" s="119"/>
      <c r="J11" s="119"/>
      <c r="K11" s="118"/>
      <c r="L11" s="118"/>
      <c r="M11" s="118"/>
    </row>
    <row r="12" spans="1:13" ht="2.65" customHeight="1" x14ac:dyDescent="0.25">
      <c r="A12" s="121"/>
      <c r="B12" s="122"/>
      <c r="C12" s="121"/>
      <c r="D12" s="123"/>
      <c r="E12" s="122"/>
      <c r="F12" s="123"/>
      <c r="G12" s="123"/>
      <c r="H12" s="123"/>
      <c r="I12" s="123"/>
      <c r="J12" s="123"/>
      <c r="K12" s="121"/>
      <c r="L12" s="121"/>
      <c r="M12" s="121"/>
    </row>
    <row r="13" spans="1:13" ht="19.149999999999999" customHeight="1" x14ac:dyDescent="0.25">
      <c r="A13" s="496" t="s">
        <v>198</v>
      </c>
      <c r="B13" s="497" t="s">
        <v>282</v>
      </c>
      <c r="C13" s="498"/>
      <c r="D13" s="501" t="s">
        <v>490</v>
      </c>
      <c r="E13" s="502" t="s">
        <v>283</v>
      </c>
      <c r="F13" s="504" t="s">
        <v>491</v>
      </c>
      <c r="G13" s="504"/>
      <c r="H13" s="504"/>
      <c r="I13" s="505" t="s">
        <v>492</v>
      </c>
      <c r="J13" s="505" t="s">
        <v>493</v>
      </c>
      <c r="K13" s="507" t="s">
        <v>284</v>
      </c>
      <c r="L13" s="497" t="s">
        <v>206</v>
      </c>
      <c r="M13" s="498"/>
    </row>
    <row r="14" spans="1:13" ht="21" customHeight="1" x14ac:dyDescent="0.25">
      <c r="A14" s="496"/>
      <c r="B14" s="499"/>
      <c r="C14" s="500"/>
      <c r="D14" s="501"/>
      <c r="E14" s="503"/>
      <c r="F14" s="159" t="s">
        <v>104</v>
      </c>
      <c r="G14" s="159" t="s">
        <v>285</v>
      </c>
      <c r="H14" s="158" t="s">
        <v>286</v>
      </c>
      <c r="I14" s="506"/>
      <c r="J14" s="506"/>
      <c r="K14" s="507"/>
      <c r="L14" s="499"/>
      <c r="M14" s="500"/>
    </row>
    <row r="15" spans="1:13" s="124" customFormat="1" ht="15.6" customHeight="1" x14ac:dyDescent="0.25">
      <c r="A15" s="297" t="s">
        <v>287</v>
      </c>
      <c r="B15" s="491" t="s">
        <v>288</v>
      </c>
      <c r="C15" s="492"/>
      <c r="D15" s="298" t="s">
        <v>289</v>
      </c>
      <c r="E15" s="299" t="s">
        <v>290</v>
      </c>
      <c r="F15" s="300" t="s">
        <v>291</v>
      </c>
      <c r="G15" s="300" t="s">
        <v>292</v>
      </c>
      <c r="H15" s="300" t="s">
        <v>293</v>
      </c>
      <c r="I15" s="298" t="s">
        <v>294</v>
      </c>
      <c r="J15" s="298" t="s">
        <v>295</v>
      </c>
      <c r="K15" s="297" t="s">
        <v>296</v>
      </c>
      <c r="L15" s="493" t="s">
        <v>296</v>
      </c>
      <c r="M15" s="494"/>
    </row>
    <row r="16" spans="1:13" s="125" customFormat="1" ht="13.7" customHeight="1" x14ac:dyDescent="0.2">
      <c r="A16" s="127">
        <v>1</v>
      </c>
      <c r="B16" s="301" t="s">
        <v>160</v>
      </c>
      <c r="C16" s="302"/>
      <c r="D16" s="303">
        <v>132545000</v>
      </c>
      <c r="E16" s="127"/>
      <c r="F16" s="304">
        <v>0</v>
      </c>
      <c r="G16" s="304">
        <v>0</v>
      </c>
      <c r="H16" s="304">
        <v>0</v>
      </c>
      <c r="I16" s="304">
        <v>0</v>
      </c>
      <c r="J16" s="303">
        <v>132545000</v>
      </c>
      <c r="K16" s="129"/>
      <c r="L16" s="482"/>
      <c r="M16" s="482"/>
    </row>
    <row r="17" spans="1:13" s="126" customFormat="1" ht="13.7" customHeight="1" x14ac:dyDescent="0.2">
      <c r="A17" s="305"/>
      <c r="B17" s="306"/>
      <c r="C17" s="307" t="s">
        <v>160</v>
      </c>
      <c r="D17" s="308">
        <v>132545000</v>
      </c>
      <c r="E17" s="306">
        <v>2017</v>
      </c>
      <c r="F17" s="307"/>
      <c r="G17" s="307"/>
      <c r="H17" s="309"/>
      <c r="I17" s="306">
        <v>2017</v>
      </c>
      <c r="J17" s="307"/>
      <c r="K17" s="307"/>
      <c r="L17" s="489"/>
      <c r="M17" s="489"/>
    </row>
    <row r="18" spans="1:13" ht="13.7" customHeight="1" x14ac:dyDescent="0.25">
      <c r="A18" s="310"/>
      <c r="B18" s="311"/>
      <c r="C18" s="312"/>
      <c r="D18" s="313"/>
      <c r="E18" s="310"/>
      <c r="F18" s="313"/>
      <c r="G18" s="313"/>
      <c r="H18" s="313"/>
      <c r="I18" s="313"/>
      <c r="J18" s="313"/>
      <c r="K18" s="314"/>
      <c r="L18" s="490"/>
      <c r="M18" s="490"/>
    </row>
    <row r="19" spans="1:13" s="125" customFormat="1" ht="13.7" customHeight="1" x14ac:dyDescent="0.25">
      <c r="A19" s="127">
        <v>2</v>
      </c>
      <c r="B19" s="301" t="s">
        <v>299</v>
      </c>
      <c r="C19" s="302"/>
      <c r="D19" s="128">
        <f>SUM(D20:D46)</f>
        <v>203961815</v>
      </c>
      <c r="E19" s="127"/>
      <c r="F19" s="128">
        <f>SUM(F47:F53)</f>
        <v>45833750</v>
      </c>
      <c r="G19" s="315">
        <v>1237584</v>
      </c>
      <c r="H19" s="128"/>
      <c r="I19" s="128">
        <f>F19+G19</f>
        <v>47071334</v>
      </c>
      <c r="J19" s="128">
        <f>SUM(J20:J54)</f>
        <v>251033149</v>
      </c>
      <c r="K19" s="129"/>
      <c r="L19" s="482"/>
      <c r="M19" s="482"/>
    </row>
    <row r="20" spans="1:13" s="126" customFormat="1" ht="13.7" customHeight="1" x14ac:dyDescent="0.2">
      <c r="A20" s="316"/>
      <c r="B20" s="317">
        <v>1</v>
      </c>
      <c r="C20" s="318" t="s">
        <v>494</v>
      </c>
      <c r="D20" s="319">
        <v>2000000</v>
      </c>
      <c r="E20" s="309">
        <v>2014</v>
      </c>
      <c r="F20" s="320"/>
      <c r="G20" s="320"/>
      <c r="H20" s="320"/>
      <c r="I20" s="320">
        <v>0</v>
      </c>
      <c r="J20" s="319">
        <v>2000000</v>
      </c>
      <c r="K20" s="321"/>
      <c r="L20" s="480"/>
      <c r="M20" s="480"/>
    </row>
    <row r="21" spans="1:13" s="126" customFormat="1" ht="13.7" customHeight="1" x14ac:dyDescent="0.2">
      <c r="A21" s="322"/>
      <c r="B21" s="323">
        <v>2</v>
      </c>
      <c r="C21" s="324" t="s">
        <v>495</v>
      </c>
      <c r="D21" s="319">
        <v>4990395</v>
      </c>
      <c r="E21" s="309">
        <v>2014</v>
      </c>
      <c r="F21" s="325"/>
      <c r="G21" s="325"/>
      <c r="H21" s="325"/>
      <c r="I21" s="325">
        <v>0</v>
      </c>
      <c r="J21" s="319">
        <v>4990395</v>
      </c>
      <c r="K21" s="326"/>
      <c r="L21" s="481"/>
      <c r="M21" s="481"/>
    </row>
    <row r="22" spans="1:13" s="126" customFormat="1" ht="13.7" customHeight="1" x14ac:dyDescent="0.2">
      <c r="A22" s="316"/>
      <c r="B22" s="317">
        <v>3</v>
      </c>
      <c r="C22" s="324" t="s">
        <v>496</v>
      </c>
      <c r="D22" s="319">
        <v>1600000</v>
      </c>
      <c r="E22" s="309">
        <v>2015</v>
      </c>
      <c r="F22" s="320"/>
      <c r="G22" s="320"/>
      <c r="H22" s="320"/>
      <c r="I22" s="320">
        <v>0</v>
      </c>
      <c r="J22" s="319">
        <v>1600000</v>
      </c>
      <c r="K22" s="321"/>
      <c r="L22" s="480"/>
      <c r="M22" s="480"/>
    </row>
    <row r="23" spans="1:13" s="126" customFormat="1" ht="13.7" customHeight="1" x14ac:dyDescent="0.2">
      <c r="A23" s="322"/>
      <c r="B23" s="323">
        <v>4</v>
      </c>
      <c r="C23" s="324" t="s">
        <v>495</v>
      </c>
      <c r="D23" s="319">
        <v>9800000</v>
      </c>
      <c r="E23" s="309">
        <v>2015</v>
      </c>
      <c r="F23" s="325"/>
      <c r="G23" s="325"/>
      <c r="H23" s="325"/>
      <c r="I23" s="325">
        <v>0</v>
      </c>
      <c r="J23" s="319">
        <v>9800000</v>
      </c>
      <c r="K23" s="326"/>
      <c r="L23" s="481"/>
      <c r="M23" s="481"/>
    </row>
    <row r="24" spans="1:13" s="126" customFormat="1" ht="13.7" customHeight="1" x14ac:dyDescent="0.2">
      <c r="A24" s="316"/>
      <c r="B24" s="317">
        <v>5</v>
      </c>
      <c r="C24" s="324" t="s">
        <v>495</v>
      </c>
      <c r="D24" s="319">
        <v>7500000</v>
      </c>
      <c r="E24" s="309">
        <v>2015</v>
      </c>
      <c r="F24" s="320"/>
      <c r="G24" s="320"/>
      <c r="H24" s="320"/>
      <c r="I24" s="320">
        <v>0</v>
      </c>
      <c r="J24" s="319">
        <v>7500000</v>
      </c>
      <c r="K24" s="321"/>
      <c r="L24" s="480"/>
      <c r="M24" s="480"/>
    </row>
    <row r="25" spans="1:13" s="126" customFormat="1" ht="13.7" customHeight="1" x14ac:dyDescent="0.2">
      <c r="A25" s="322"/>
      <c r="B25" s="323">
        <v>6</v>
      </c>
      <c r="C25" s="324" t="s">
        <v>497</v>
      </c>
      <c r="D25" s="319">
        <v>4500000</v>
      </c>
      <c r="E25" s="309">
        <v>2015</v>
      </c>
      <c r="F25" s="325"/>
      <c r="G25" s="325"/>
      <c r="H25" s="325"/>
      <c r="I25" s="325">
        <v>0</v>
      </c>
      <c r="J25" s="319">
        <v>4500000</v>
      </c>
      <c r="K25" s="326"/>
      <c r="L25" s="481"/>
      <c r="M25" s="481"/>
    </row>
    <row r="26" spans="1:13" s="126" customFormat="1" ht="13.7" customHeight="1" x14ac:dyDescent="0.2">
      <c r="A26" s="316"/>
      <c r="B26" s="317">
        <v>7</v>
      </c>
      <c r="C26" s="324" t="s">
        <v>498</v>
      </c>
      <c r="D26" s="319">
        <v>7000000</v>
      </c>
      <c r="E26" s="309">
        <v>2015</v>
      </c>
      <c r="F26" s="320"/>
      <c r="G26" s="320"/>
      <c r="H26" s="320"/>
      <c r="I26" s="320">
        <v>0</v>
      </c>
      <c r="J26" s="319">
        <v>7000000</v>
      </c>
      <c r="K26" s="321"/>
      <c r="L26" s="480"/>
      <c r="M26" s="480"/>
    </row>
    <row r="27" spans="1:13" s="126" customFormat="1" ht="13.7" customHeight="1" x14ac:dyDescent="0.2">
      <c r="A27" s="322"/>
      <c r="B27" s="323">
        <v>8</v>
      </c>
      <c r="C27" s="324" t="s">
        <v>499</v>
      </c>
      <c r="D27" s="327">
        <v>3500000</v>
      </c>
      <c r="E27" s="309">
        <v>2015</v>
      </c>
      <c r="F27" s="325"/>
      <c r="G27" s="325"/>
      <c r="H27" s="325"/>
      <c r="I27" s="325">
        <v>0</v>
      </c>
      <c r="J27" s="327">
        <v>3500000</v>
      </c>
      <c r="K27" s="326"/>
      <c r="L27" s="481"/>
      <c r="M27" s="481"/>
    </row>
    <row r="28" spans="1:13" s="126" customFormat="1" ht="13.7" customHeight="1" x14ac:dyDescent="0.2">
      <c r="A28" s="316"/>
      <c r="B28" s="317">
        <v>9</v>
      </c>
      <c r="C28" s="324" t="s">
        <v>500</v>
      </c>
      <c r="D28" s="319">
        <v>1500000</v>
      </c>
      <c r="E28" s="309">
        <v>2015</v>
      </c>
      <c r="F28" s="320"/>
      <c r="G28" s="320"/>
      <c r="H28" s="320"/>
      <c r="I28" s="320">
        <v>0</v>
      </c>
      <c r="J28" s="319">
        <v>1500000</v>
      </c>
      <c r="K28" s="321"/>
      <c r="L28" s="480"/>
      <c r="M28" s="480"/>
    </row>
    <row r="29" spans="1:13" s="126" customFormat="1" ht="13.7" customHeight="1" x14ac:dyDescent="0.2">
      <c r="A29" s="322"/>
      <c r="B29" s="323">
        <v>10</v>
      </c>
      <c r="C29" s="324" t="s">
        <v>501</v>
      </c>
      <c r="D29" s="319">
        <v>5000000</v>
      </c>
      <c r="E29" s="309">
        <v>2015</v>
      </c>
      <c r="F29" s="325"/>
      <c r="G29" s="325"/>
      <c r="H29" s="325"/>
      <c r="I29" s="325">
        <v>0</v>
      </c>
      <c r="J29" s="319">
        <v>5000000</v>
      </c>
      <c r="K29" s="326"/>
      <c r="L29" s="481"/>
      <c r="M29" s="481"/>
    </row>
    <row r="30" spans="1:13" s="126" customFormat="1" ht="13.7" customHeight="1" x14ac:dyDescent="0.2">
      <c r="A30" s="316"/>
      <c r="B30" s="317">
        <v>11</v>
      </c>
      <c r="C30" s="324" t="s">
        <v>502</v>
      </c>
      <c r="D30" s="319">
        <v>14484600</v>
      </c>
      <c r="E30" s="309">
        <v>2015</v>
      </c>
      <c r="F30" s="320"/>
      <c r="G30" s="320"/>
      <c r="H30" s="320"/>
      <c r="I30" s="320">
        <v>0</v>
      </c>
      <c r="J30" s="319">
        <v>14484600</v>
      </c>
      <c r="K30" s="321"/>
      <c r="L30" s="480"/>
      <c r="M30" s="480"/>
    </row>
    <row r="31" spans="1:13" s="126" customFormat="1" ht="13.7" customHeight="1" x14ac:dyDescent="0.2">
      <c r="A31" s="322"/>
      <c r="B31" s="323">
        <v>12</v>
      </c>
      <c r="C31" s="324" t="s">
        <v>503</v>
      </c>
      <c r="D31" s="319">
        <v>6000000</v>
      </c>
      <c r="E31" s="309">
        <v>2016</v>
      </c>
      <c r="F31" s="325"/>
      <c r="G31" s="325"/>
      <c r="H31" s="325"/>
      <c r="I31" s="325">
        <v>0</v>
      </c>
      <c r="J31" s="319">
        <v>6000000</v>
      </c>
      <c r="K31" s="326"/>
      <c r="L31" s="481"/>
      <c r="M31" s="481"/>
    </row>
    <row r="32" spans="1:13" s="126" customFormat="1" ht="13.7" customHeight="1" x14ac:dyDescent="0.2">
      <c r="A32" s="316"/>
      <c r="B32" s="317">
        <v>13</v>
      </c>
      <c r="C32" s="324" t="s">
        <v>504</v>
      </c>
      <c r="D32" s="319">
        <v>15000000</v>
      </c>
      <c r="E32" s="309">
        <v>2016</v>
      </c>
      <c r="F32" s="320"/>
      <c r="G32" s="320"/>
      <c r="H32" s="320"/>
      <c r="I32" s="320">
        <v>0</v>
      </c>
      <c r="J32" s="319">
        <v>15000000</v>
      </c>
      <c r="K32" s="321"/>
      <c r="L32" s="480"/>
      <c r="M32" s="480"/>
    </row>
    <row r="33" spans="1:13" s="126" customFormat="1" ht="13.7" customHeight="1" x14ac:dyDescent="0.2">
      <c r="A33" s="322"/>
      <c r="B33" s="323">
        <v>14</v>
      </c>
      <c r="C33" s="324" t="s">
        <v>505</v>
      </c>
      <c r="D33" s="327">
        <v>4850000</v>
      </c>
      <c r="E33" s="309">
        <v>2016</v>
      </c>
      <c r="F33" s="325"/>
      <c r="G33" s="325"/>
      <c r="H33" s="325"/>
      <c r="I33" s="325">
        <v>0</v>
      </c>
      <c r="J33" s="327">
        <v>4850000</v>
      </c>
      <c r="K33" s="326"/>
      <c r="L33" s="481"/>
      <c r="M33" s="481"/>
    </row>
    <row r="34" spans="1:13" s="126" customFormat="1" ht="13.7" customHeight="1" x14ac:dyDescent="0.2">
      <c r="A34" s="316"/>
      <c r="B34" s="317">
        <v>15</v>
      </c>
      <c r="C34" s="324" t="s">
        <v>506</v>
      </c>
      <c r="D34" s="319">
        <v>47876250</v>
      </c>
      <c r="E34" s="309">
        <v>2014</v>
      </c>
      <c r="F34" s="320"/>
      <c r="G34" s="320"/>
      <c r="H34" s="320"/>
      <c r="I34" s="320">
        <v>0</v>
      </c>
      <c r="J34" s="319">
        <v>47876250</v>
      </c>
      <c r="K34" s="321"/>
      <c r="L34" s="480"/>
      <c r="M34" s="480"/>
    </row>
    <row r="35" spans="1:13" s="126" customFormat="1" ht="13.7" customHeight="1" x14ac:dyDescent="0.2">
      <c r="A35" s="322"/>
      <c r="B35" s="323">
        <v>16</v>
      </c>
      <c r="C35" s="324" t="s">
        <v>507</v>
      </c>
      <c r="D35" s="319">
        <v>5575000</v>
      </c>
      <c r="E35" s="309">
        <v>2017</v>
      </c>
      <c r="F35" s="325"/>
      <c r="G35" s="325"/>
      <c r="H35" s="325"/>
      <c r="I35" s="325">
        <v>0</v>
      </c>
      <c r="J35" s="319">
        <v>5575000</v>
      </c>
      <c r="K35" s="326"/>
      <c r="L35" s="481"/>
      <c r="M35" s="481"/>
    </row>
    <row r="36" spans="1:13" s="126" customFormat="1" ht="13.7" customHeight="1" x14ac:dyDescent="0.2">
      <c r="A36" s="316"/>
      <c r="B36" s="317">
        <v>17</v>
      </c>
      <c r="C36" s="324" t="s">
        <v>508</v>
      </c>
      <c r="D36" s="319">
        <v>19400000</v>
      </c>
      <c r="E36" s="309">
        <v>2017</v>
      </c>
      <c r="F36" s="320"/>
      <c r="G36" s="320"/>
      <c r="H36" s="320"/>
      <c r="I36" s="320">
        <v>0</v>
      </c>
      <c r="J36" s="319">
        <v>19400000</v>
      </c>
      <c r="K36" s="321"/>
      <c r="L36" s="480"/>
      <c r="M36" s="480"/>
    </row>
    <row r="37" spans="1:13" s="126" customFormat="1" ht="13.7" customHeight="1" x14ac:dyDescent="0.2">
      <c r="A37" s="322"/>
      <c r="B37" s="323">
        <v>18</v>
      </c>
      <c r="C37" s="324" t="s">
        <v>509</v>
      </c>
      <c r="D37" s="319">
        <v>1800000</v>
      </c>
      <c r="E37" s="309">
        <v>2017</v>
      </c>
      <c r="F37" s="325"/>
      <c r="G37" s="325"/>
      <c r="H37" s="325"/>
      <c r="I37" s="325">
        <v>0</v>
      </c>
      <c r="J37" s="319">
        <v>1800000</v>
      </c>
      <c r="K37" s="326"/>
      <c r="L37" s="481"/>
      <c r="M37" s="481"/>
    </row>
    <row r="38" spans="1:13" s="126" customFormat="1" ht="13.7" customHeight="1" x14ac:dyDescent="0.2">
      <c r="A38" s="316"/>
      <c r="B38" s="317">
        <v>19</v>
      </c>
      <c r="C38" s="324" t="s">
        <v>507</v>
      </c>
      <c r="D38" s="319">
        <v>9000000</v>
      </c>
      <c r="E38" s="309">
        <v>2018</v>
      </c>
      <c r="F38" s="320"/>
      <c r="G38" s="320"/>
      <c r="H38" s="320"/>
      <c r="I38" s="320">
        <v>0</v>
      </c>
      <c r="J38" s="319">
        <v>9000000</v>
      </c>
      <c r="K38" s="321"/>
      <c r="L38" s="480"/>
      <c r="M38" s="480"/>
    </row>
    <row r="39" spans="1:13" s="126" customFormat="1" ht="13.7" customHeight="1" x14ac:dyDescent="0.2">
      <c r="A39" s="322"/>
      <c r="B39" s="323">
        <v>20</v>
      </c>
      <c r="C39" s="324" t="s">
        <v>496</v>
      </c>
      <c r="D39" s="319">
        <v>1616750</v>
      </c>
      <c r="E39" s="309">
        <v>2018</v>
      </c>
      <c r="F39" s="325"/>
      <c r="G39" s="325"/>
      <c r="H39" s="325"/>
      <c r="I39" s="325">
        <v>0</v>
      </c>
      <c r="J39" s="319">
        <v>1616750</v>
      </c>
      <c r="K39" s="326"/>
      <c r="L39" s="481"/>
      <c r="M39" s="481"/>
    </row>
    <row r="40" spans="1:13" s="126" customFormat="1" ht="13.7" customHeight="1" x14ac:dyDescent="0.2">
      <c r="A40" s="316"/>
      <c r="B40" s="317">
        <v>21</v>
      </c>
      <c r="C40" s="324" t="s">
        <v>510</v>
      </c>
      <c r="D40" s="319">
        <v>2500000</v>
      </c>
      <c r="E40" s="309">
        <v>2018</v>
      </c>
      <c r="F40" s="320"/>
      <c r="G40" s="320"/>
      <c r="H40" s="320"/>
      <c r="I40" s="320">
        <v>0</v>
      </c>
      <c r="J40" s="319">
        <v>2500000</v>
      </c>
      <c r="K40" s="321"/>
      <c r="L40" s="480"/>
      <c r="M40" s="480"/>
    </row>
    <row r="41" spans="1:13" s="126" customFormat="1" ht="13.7" customHeight="1" x14ac:dyDescent="0.2">
      <c r="A41" s="322"/>
      <c r="B41" s="323">
        <v>22</v>
      </c>
      <c r="C41" s="324" t="s">
        <v>511</v>
      </c>
      <c r="D41" s="319">
        <v>3000000</v>
      </c>
      <c r="E41" s="309">
        <v>2018</v>
      </c>
      <c r="F41" s="325"/>
      <c r="G41" s="325"/>
      <c r="H41" s="325"/>
      <c r="I41" s="325">
        <v>0</v>
      </c>
      <c r="J41" s="319">
        <v>3000000</v>
      </c>
      <c r="K41" s="326"/>
      <c r="L41" s="481"/>
      <c r="M41" s="481"/>
    </row>
    <row r="42" spans="1:13" s="126" customFormat="1" ht="13.7" customHeight="1" x14ac:dyDescent="0.2">
      <c r="A42" s="316"/>
      <c r="B42" s="317">
        <v>23</v>
      </c>
      <c r="C42" s="324" t="s">
        <v>498</v>
      </c>
      <c r="D42" s="319">
        <v>10000000</v>
      </c>
      <c r="E42" s="309">
        <v>2019</v>
      </c>
      <c r="F42" s="320"/>
      <c r="G42" s="320"/>
      <c r="H42" s="320"/>
      <c r="I42" s="320">
        <v>0</v>
      </c>
      <c r="J42" s="319">
        <v>10000000</v>
      </c>
      <c r="K42" s="321"/>
      <c r="L42" s="480"/>
      <c r="M42" s="480"/>
    </row>
    <row r="43" spans="1:13" s="126" customFormat="1" ht="13.7" customHeight="1" x14ac:dyDescent="0.2">
      <c r="A43" s="322"/>
      <c r="B43" s="323">
        <v>24</v>
      </c>
      <c r="C43" s="324" t="s">
        <v>512</v>
      </c>
      <c r="D43" s="319">
        <v>8362500</v>
      </c>
      <c r="E43" s="309">
        <v>2019</v>
      </c>
      <c r="F43" s="325"/>
      <c r="G43" s="325"/>
      <c r="H43" s="325"/>
      <c r="I43" s="325">
        <v>0</v>
      </c>
      <c r="J43" s="319">
        <v>8362500</v>
      </c>
      <c r="K43" s="326"/>
      <c r="L43" s="481"/>
      <c r="M43" s="481"/>
    </row>
    <row r="44" spans="1:13" s="126" customFormat="1" ht="13.7" customHeight="1" x14ac:dyDescent="0.2">
      <c r="A44" s="316"/>
      <c r="B44" s="317">
        <v>25</v>
      </c>
      <c r="C44" s="328" t="s">
        <v>513</v>
      </c>
      <c r="D44" s="329">
        <v>6000000</v>
      </c>
      <c r="E44" s="330">
        <v>2020</v>
      </c>
      <c r="F44" s="320"/>
      <c r="G44" s="320"/>
      <c r="H44" s="320"/>
      <c r="I44" s="320">
        <v>0</v>
      </c>
      <c r="J44" s="329">
        <v>6000000</v>
      </c>
      <c r="K44" s="321"/>
      <c r="L44" s="480"/>
      <c r="M44" s="480"/>
    </row>
    <row r="45" spans="1:13" s="126" customFormat="1" ht="13.7" customHeight="1" x14ac:dyDescent="0.2">
      <c r="A45" s="322"/>
      <c r="B45" s="323">
        <v>26</v>
      </c>
      <c r="C45" s="328" t="s">
        <v>514</v>
      </c>
      <c r="D45" s="329">
        <v>485000</v>
      </c>
      <c r="E45" s="330">
        <v>2020</v>
      </c>
      <c r="F45" s="325"/>
      <c r="G45" s="325"/>
      <c r="H45" s="325"/>
      <c r="I45" s="325">
        <v>0</v>
      </c>
      <c r="J45" s="329">
        <v>485000</v>
      </c>
      <c r="K45" s="326"/>
      <c r="L45" s="481" t="s">
        <v>515</v>
      </c>
      <c r="M45" s="481"/>
    </row>
    <row r="46" spans="1:13" s="126" customFormat="1" ht="13.7" customHeight="1" x14ac:dyDescent="0.2">
      <c r="A46" s="316"/>
      <c r="B46" s="317">
        <v>27</v>
      </c>
      <c r="C46" s="331" t="s">
        <v>514</v>
      </c>
      <c r="D46" s="332">
        <v>621320</v>
      </c>
      <c r="E46" s="333">
        <v>2020</v>
      </c>
      <c r="F46" s="320"/>
      <c r="G46" s="320"/>
      <c r="H46" s="320"/>
      <c r="I46" s="320">
        <v>0</v>
      </c>
      <c r="J46" s="332">
        <v>621320</v>
      </c>
      <c r="K46" s="321"/>
      <c r="L46" s="480" t="s">
        <v>515</v>
      </c>
      <c r="M46" s="480"/>
    </row>
    <row r="47" spans="1:13" s="126" customFormat="1" ht="13.7" customHeight="1" x14ac:dyDescent="0.2">
      <c r="A47" s="322"/>
      <c r="B47" s="323">
        <v>28</v>
      </c>
      <c r="C47" s="331" t="s">
        <v>495</v>
      </c>
      <c r="D47" s="332"/>
      <c r="E47" s="334">
        <v>2022</v>
      </c>
      <c r="F47" s="332">
        <v>10500000</v>
      </c>
      <c r="G47" s="325"/>
      <c r="H47" s="325"/>
      <c r="I47" s="332">
        <v>10500000</v>
      </c>
      <c r="J47" s="332">
        <v>10500000</v>
      </c>
      <c r="K47" s="326"/>
      <c r="L47" s="481"/>
      <c r="M47" s="481"/>
    </row>
    <row r="48" spans="1:13" s="126" customFormat="1" ht="13.7" customHeight="1" x14ac:dyDescent="0.2">
      <c r="A48" s="316"/>
      <c r="B48" s="317">
        <v>29</v>
      </c>
      <c r="C48" s="331" t="s">
        <v>498</v>
      </c>
      <c r="D48" s="332"/>
      <c r="E48" s="334">
        <v>2022</v>
      </c>
      <c r="F48" s="332">
        <v>2500000</v>
      </c>
      <c r="G48" s="320"/>
      <c r="H48" s="320"/>
      <c r="I48" s="332">
        <v>2500000</v>
      </c>
      <c r="J48" s="332">
        <v>2500000</v>
      </c>
      <c r="K48" s="321"/>
      <c r="L48" s="480"/>
      <c r="M48" s="480"/>
    </row>
    <row r="49" spans="1:14" s="126" customFormat="1" ht="13.7" customHeight="1" x14ac:dyDescent="0.2">
      <c r="A49" s="322"/>
      <c r="B49" s="323">
        <v>30</v>
      </c>
      <c r="C49" s="331" t="s">
        <v>516</v>
      </c>
      <c r="D49" s="332"/>
      <c r="E49" s="334">
        <v>2022</v>
      </c>
      <c r="F49" s="332">
        <v>7150000</v>
      </c>
      <c r="G49" s="325"/>
      <c r="H49" s="325"/>
      <c r="I49" s="332">
        <v>7150000</v>
      </c>
      <c r="J49" s="332">
        <v>7150000</v>
      </c>
      <c r="K49" s="326"/>
      <c r="L49" s="481"/>
      <c r="M49" s="481"/>
    </row>
    <row r="50" spans="1:14" s="126" customFormat="1" ht="13.7" customHeight="1" x14ac:dyDescent="0.2">
      <c r="A50" s="316"/>
      <c r="B50" s="317">
        <v>31</v>
      </c>
      <c r="C50" s="331" t="s">
        <v>517</v>
      </c>
      <c r="D50" s="335"/>
      <c r="E50" s="334">
        <v>2022</v>
      </c>
      <c r="F50" s="335">
        <v>3000000</v>
      </c>
      <c r="G50" s="320"/>
      <c r="H50" s="320"/>
      <c r="I50" s="335">
        <v>3000000</v>
      </c>
      <c r="J50" s="335">
        <v>3000000</v>
      </c>
      <c r="K50" s="321"/>
      <c r="L50" s="480"/>
      <c r="M50" s="480"/>
    </row>
    <row r="51" spans="1:14" s="126" customFormat="1" ht="13.7" customHeight="1" x14ac:dyDescent="0.2">
      <c r="A51" s="322"/>
      <c r="B51" s="323">
        <v>32</v>
      </c>
      <c r="C51" s="331" t="s">
        <v>516</v>
      </c>
      <c r="D51" s="332"/>
      <c r="E51" s="334">
        <v>2022</v>
      </c>
      <c r="F51" s="332">
        <v>9310250</v>
      </c>
      <c r="G51" s="325"/>
      <c r="H51" s="325"/>
      <c r="I51" s="332">
        <v>9310250</v>
      </c>
      <c r="J51" s="332">
        <v>9310250</v>
      </c>
      <c r="K51" s="326"/>
      <c r="L51" s="481"/>
      <c r="M51" s="481"/>
    </row>
    <row r="52" spans="1:14" s="126" customFormat="1" ht="13.7" customHeight="1" x14ac:dyDescent="0.2">
      <c r="A52" s="316"/>
      <c r="B52" s="317">
        <v>33</v>
      </c>
      <c r="C52" s="331" t="s">
        <v>518</v>
      </c>
      <c r="D52" s="336"/>
      <c r="E52" s="333">
        <v>2022</v>
      </c>
      <c r="F52" s="336">
        <v>7186000</v>
      </c>
      <c r="G52" s="320"/>
      <c r="H52" s="320"/>
      <c r="I52" s="336">
        <v>7186000</v>
      </c>
      <c r="J52" s="336">
        <v>7186000</v>
      </c>
      <c r="K52" s="321"/>
      <c r="L52" s="480"/>
      <c r="M52" s="480"/>
    </row>
    <row r="53" spans="1:14" s="126" customFormat="1" ht="13.7" customHeight="1" x14ac:dyDescent="0.2">
      <c r="A53" s="322"/>
      <c r="B53" s="323">
        <v>34</v>
      </c>
      <c r="C53" s="331" t="s">
        <v>511</v>
      </c>
      <c r="D53" s="336"/>
      <c r="E53" s="333">
        <v>2022</v>
      </c>
      <c r="F53" s="336">
        <v>6187500</v>
      </c>
      <c r="G53" s="325"/>
      <c r="H53" s="325"/>
      <c r="I53" s="336">
        <v>6187500</v>
      </c>
      <c r="J53" s="336">
        <v>6187500</v>
      </c>
      <c r="K53" s="326"/>
      <c r="L53" s="481"/>
      <c r="M53" s="481"/>
      <c r="N53" s="148"/>
    </row>
    <row r="54" spans="1:14" s="126" customFormat="1" ht="13.7" customHeight="1" x14ac:dyDescent="0.2">
      <c r="A54" s="316"/>
      <c r="B54" s="317">
        <v>35</v>
      </c>
      <c r="C54" s="331" t="s">
        <v>519</v>
      </c>
      <c r="D54" s="337"/>
      <c r="E54" s="333">
        <v>2022</v>
      </c>
      <c r="F54" s="320"/>
      <c r="G54" s="337">
        <v>1237584</v>
      </c>
      <c r="H54" s="320"/>
      <c r="I54" s="337">
        <v>1237584</v>
      </c>
      <c r="J54" s="337">
        <v>1237584</v>
      </c>
      <c r="K54" s="321"/>
      <c r="L54" s="481" t="s">
        <v>297</v>
      </c>
      <c r="M54" s="481"/>
    </row>
    <row r="55" spans="1:14" s="126" customFormat="1" ht="13.7" customHeight="1" x14ac:dyDescent="0.25">
      <c r="A55" s="316"/>
      <c r="B55" s="317"/>
      <c r="C55" s="316"/>
      <c r="D55" s="320"/>
      <c r="E55" s="317"/>
      <c r="F55" s="320"/>
      <c r="G55" s="320"/>
      <c r="H55" s="320"/>
      <c r="I55" s="320"/>
      <c r="J55" s="320"/>
      <c r="K55" s="321"/>
      <c r="L55" s="480"/>
      <c r="M55" s="480"/>
    </row>
    <row r="56" spans="1:14" s="126" customFormat="1" ht="13.7" customHeight="1" x14ac:dyDescent="0.2">
      <c r="A56" s="127">
        <v>3</v>
      </c>
      <c r="B56" s="301" t="s">
        <v>161</v>
      </c>
      <c r="C56" s="302"/>
      <c r="D56" s="128">
        <f>SUM(D58:D78)</f>
        <v>1786891800</v>
      </c>
      <c r="E56" s="127"/>
      <c r="F56" s="128">
        <f>F59+F79+F80</f>
        <v>64993500</v>
      </c>
      <c r="G56" s="338">
        <v>1235000</v>
      </c>
      <c r="H56" s="128">
        <v>0</v>
      </c>
      <c r="I56" s="128">
        <f>I59+I79+I80+I81</f>
        <v>66228500</v>
      </c>
      <c r="J56" s="128">
        <f>SUM(J57:J81)</f>
        <v>1881120300</v>
      </c>
      <c r="K56" s="129"/>
      <c r="L56" s="482"/>
      <c r="M56" s="482"/>
    </row>
    <row r="57" spans="1:14" s="126" customFormat="1" ht="13.7" customHeight="1" x14ac:dyDescent="0.25">
      <c r="A57" s="316"/>
      <c r="B57" s="317">
        <v>1</v>
      </c>
      <c r="C57" s="339" t="s">
        <v>520</v>
      </c>
      <c r="D57" s="340">
        <v>28000000</v>
      </c>
      <c r="E57" s="341">
        <v>2014</v>
      </c>
      <c r="F57" s="320"/>
      <c r="G57" s="320"/>
      <c r="H57" s="320"/>
      <c r="I57" s="320">
        <v>0</v>
      </c>
      <c r="J57" s="340">
        <v>28000000</v>
      </c>
      <c r="K57" s="321"/>
      <c r="L57" s="480"/>
      <c r="M57" s="480"/>
    </row>
    <row r="58" spans="1:14" s="126" customFormat="1" ht="13.7" customHeight="1" x14ac:dyDescent="0.25">
      <c r="A58" s="322"/>
      <c r="B58" s="323">
        <v>2</v>
      </c>
      <c r="C58" s="339" t="s">
        <v>521</v>
      </c>
      <c r="D58" s="340">
        <v>80000000</v>
      </c>
      <c r="E58" s="341">
        <v>2012</v>
      </c>
      <c r="F58" s="325"/>
      <c r="G58" s="325"/>
      <c r="H58" s="325"/>
      <c r="I58" s="325">
        <v>0</v>
      </c>
      <c r="J58" s="340">
        <v>80000000</v>
      </c>
      <c r="K58" s="326"/>
      <c r="L58" s="481"/>
      <c r="M58" s="481"/>
    </row>
    <row r="59" spans="1:14" s="125" customFormat="1" ht="13.7" customHeight="1" x14ac:dyDescent="0.25">
      <c r="A59" s="316"/>
      <c r="B59" s="317">
        <v>3</v>
      </c>
      <c r="C59" s="339" t="s">
        <v>522</v>
      </c>
      <c r="D59" s="336"/>
      <c r="E59" s="333">
        <v>2022</v>
      </c>
      <c r="F59" s="336">
        <v>30387000</v>
      </c>
      <c r="G59" s="320"/>
      <c r="H59" s="320"/>
      <c r="I59" s="336">
        <v>30387000</v>
      </c>
      <c r="J59" s="336">
        <v>30387000</v>
      </c>
      <c r="K59" s="321"/>
      <c r="L59" s="480"/>
      <c r="M59" s="480"/>
    </row>
    <row r="60" spans="1:14" ht="13.7" customHeight="1" x14ac:dyDescent="0.25">
      <c r="A60" s="322"/>
      <c r="B60" s="323">
        <v>4</v>
      </c>
      <c r="C60" s="339" t="s">
        <v>523</v>
      </c>
      <c r="D60" s="340">
        <v>70000000</v>
      </c>
      <c r="E60" s="341">
        <v>2000</v>
      </c>
      <c r="F60" s="325"/>
      <c r="G60" s="325"/>
      <c r="H60" s="325"/>
      <c r="I60" s="325">
        <v>0</v>
      </c>
      <c r="J60" s="340">
        <v>70000000</v>
      </c>
      <c r="K60" s="326"/>
      <c r="L60" s="481"/>
      <c r="M60" s="481"/>
    </row>
    <row r="61" spans="1:14" ht="13.7" customHeight="1" x14ac:dyDescent="0.25">
      <c r="A61" s="316"/>
      <c r="B61" s="317">
        <v>5</v>
      </c>
      <c r="C61" s="339" t="s">
        <v>524</v>
      </c>
      <c r="D61" s="340">
        <v>15842000</v>
      </c>
      <c r="E61" s="341">
        <v>2015</v>
      </c>
      <c r="F61" s="320"/>
      <c r="G61" s="320"/>
      <c r="H61" s="320"/>
      <c r="I61" s="320">
        <v>0</v>
      </c>
      <c r="J61" s="340">
        <v>15842000</v>
      </c>
      <c r="K61" s="321"/>
      <c r="L61" s="480"/>
      <c r="M61" s="480"/>
    </row>
    <row r="62" spans="1:14" s="125" customFormat="1" ht="13.7" customHeight="1" x14ac:dyDescent="0.25">
      <c r="A62" s="322"/>
      <c r="B62" s="323">
        <v>6</v>
      </c>
      <c r="C62" s="339" t="s">
        <v>525</v>
      </c>
      <c r="D62" s="340">
        <v>40000000</v>
      </c>
      <c r="E62" s="341">
        <v>2015</v>
      </c>
      <c r="F62" s="325"/>
      <c r="G62" s="325"/>
      <c r="H62" s="325"/>
      <c r="I62" s="325">
        <v>0</v>
      </c>
      <c r="J62" s="340">
        <v>40000000</v>
      </c>
      <c r="K62" s="326"/>
      <c r="L62" s="481"/>
      <c r="M62" s="481"/>
    </row>
    <row r="63" spans="1:14" s="126" customFormat="1" ht="13.7" customHeight="1" x14ac:dyDescent="0.25">
      <c r="A63" s="316"/>
      <c r="B63" s="317">
        <v>7</v>
      </c>
      <c r="C63" s="339" t="s">
        <v>526</v>
      </c>
      <c r="D63" s="340">
        <v>105916000</v>
      </c>
      <c r="E63" s="341"/>
      <c r="F63" s="320"/>
      <c r="G63" s="320"/>
      <c r="H63" s="320"/>
      <c r="I63" s="320">
        <v>0</v>
      </c>
      <c r="J63" s="340">
        <v>105916000</v>
      </c>
      <c r="K63" s="321"/>
      <c r="L63" s="480"/>
      <c r="M63" s="480"/>
    </row>
    <row r="64" spans="1:14" s="126" customFormat="1" ht="13.7" customHeight="1" x14ac:dyDescent="0.25">
      <c r="A64" s="322"/>
      <c r="B64" s="323">
        <v>8</v>
      </c>
      <c r="C64" s="339" t="s">
        <v>527</v>
      </c>
      <c r="D64" s="340">
        <v>92467000</v>
      </c>
      <c r="E64" s="341"/>
      <c r="F64" s="325"/>
      <c r="G64" s="325"/>
      <c r="H64" s="325"/>
      <c r="I64" s="325">
        <v>0</v>
      </c>
      <c r="J64" s="340">
        <v>92467000</v>
      </c>
      <c r="K64" s="326"/>
      <c r="L64" s="481"/>
      <c r="M64" s="481"/>
    </row>
    <row r="65" spans="1:13" s="126" customFormat="1" ht="13.7" customHeight="1" x14ac:dyDescent="0.25">
      <c r="A65" s="316"/>
      <c r="B65" s="317">
        <v>9</v>
      </c>
      <c r="C65" s="339" t="s">
        <v>528</v>
      </c>
      <c r="D65" s="340">
        <v>70045000</v>
      </c>
      <c r="E65" s="341"/>
      <c r="F65" s="320"/>
      <c r="G65" s="320"/>
      <c r="H65" s="320"/>
      <c r="I65" s="320">
        <v>0</v>
      </c>
      <c r="J65" s="340">
        <v>70045000</v>
      </c>
      <c r="K65" s="321"/>
      <c r="L65" s="480"/>
      <c r="M65" s="480"/>
    </row>
    <row r="66" spans="1:13" s="126" customFormat="1" ht="13.7" customHeight="1" x14ac:dyDescent="0.25">
      <c r="A66" s="322"/>
      <c r="B66" s="323">
        <v>10</v>
      </c>
      <c r="C66" s="339" t="s">
        <v>529</v>
      </c>
      <c r="D66" s="340">
        <v>25216900</v>
      </c>
      <c r="E66" s="341"/>
      <c r="F66" s="325"/>
      <c r="G66" s="325"/>
      <c r="H66" s="325"/>
      <c r="I66" s="325">
        <v>0</v>
      </c>
      <c r="J66" s="340">
        <v>25216900</v>
      </c>
      <c r="K66" s="326"/>
      <c r="L66" s="481"/>
      <c r="M66" s="481"/>
    </row>
    <row r="67" spans="1:13" s="126" customFormat="1" ht="13.7" customHeight="1" x14ac:dyDescent="0.25">
      <c r="A67" s="316"/>
      <c r="B67" s="317">
        <v>11</v>
      </c>
      <c r="C67" s="339" t="s">
        <v>530</v>
      </c>
      <c r="D67" s="340">
        <v>50797000</v>
      </c>
      <c r="E67" s="341">
        <v>2015</v>
      </c>
      <c r="F67" s="320"/>
      <c r="G67" s="320"/>
      <c r="H67" s="320"/>
      <c r="I67" s="320">
        <v>0</v>
      </c>
      <c r="J67" s="340">
        <v>50797000</v>
      </c>
      <c r="K67" s="321"/>
      <c r="L67" s="480"/>
      <c r="M67" s="480"/>
    </row>
    <row r="68" spans="1:13" s="126" customFormat="1" ht="13.7" customHeight="1" x14ac:dyDescent="0.25">
      <c r="A68" s="322"/>
      <c r="B68" s="323">
        <v>12</v>
      </c>
      <c r="C68" s="339" t="s">
        <v>531</v>
      </c>
      <c r="D68" s="340">
        <v>51432000</v>
      </c>
      <c r="E68" s="341">
        <v>2015</v>
      </c>
      <c r="F68" s="325"/>
      <c r="G68" s="325"/>
      <c r="H68" s="325"/>
      <c r="I68" s="325">
        <v>0</v>
      </c>
      <c r="J68" s="340">
        <v>51432000</v>
      </c>
      <c r="K68" s="326"/>
      <c r="L68" s="481"/>
      <c r="M68" s="481"/>
    </row>
    <row r="69" spans="1:13" s="126" customFormat="1" ht="13.7" customHeight="1" x14ac:dyDescent="0.25">
      <c r="A69" s="316"/>
      <c r="B69" s="317">
        <v>13</v>
      </c>
      <c r="C69" s="339" t="s">
        <v>531</v>
      </c>
      <c r="D69" s="340">
        <v>107125000</v>
      </c>
      <c r="E69" s="341">
        <v>2016</v>
      </c>
      <c r="F69" s="320"/>
      <c r="G69" s="320"/>
      <c r="H69" s="320"/>
      <c r="I69" s="320">
        <v>0</v>
      </c>
      <c r="J69" s="340">
        <v>107125000</v>
      </c>
      <c r="K69" s="321"/>
      <c r="L69" s="480"/>
      <c r="M69" s="480"/>
    </row>
    <row r="70" spans="1:13" s="126" customFormat="1" ht="13.7" customHeight="1" x14ac:dyDescent="0.25">
      <c r="A70" s="322"/>
      <c r="B70" s="323">
        <v>14</v>
      </c>
      <c r="C70" s="339" t="s">
        <v>532</v>
      </c>
      <c r="D70" s="340">
        <v>27000000</v>
      </c>
      <c r="E70" s="341">
        <v>2015</v>
      </c>
      <c r="F70" s="325"/>
      <c r="G70" s="325"/>
      <c r="H70" s="325"/>
      <c r="I70" s="325">
        <v>0</v>
      </c>
      <c r="J70" s="340">
        <v>27000000</v>
      </c>
      <c r="K70" s="326"/>
      <c r="L70" s="481"/>
      <c r="M70" s="481"/>
    </row>
    <row r="71" spans="1:13" s="126" customFormat="1" ht="13.7" customHeight="1" x14ac:dyDescent="0.25">
      <c r="A71" s="316"/>
      <c r="B71" s="317">
        <v>15</v>
      </c>
      <c r="C71" s="339" t="s">
        <v>533</v>
      </c>
      <c r="D71" s="340">
        <v>60000000</v>
      </c>
      <c r="E71" s="341">
        <v>2009</v>
      </c>
      <c r="F71" s="320"/>
      <c r="G71" s="320"/>
      <c r="H71" s="320"/>
      <c r="I71" s="320">
        <v>0</v>
      </c>
      <c r="J71" s="340">
        <v>60000000</v>
      </c>
      <c r="K71" s="321"/>
      <c r="L71" s="480"/>
      <c r="M71" s="480"/>
    </row>
    <row r="72" spans="1:13" s="126" customFormat="1" ht="13.7" customHeight="1" x14ac:dyDescent="0.25">
      <c r="A72" s="322"/>
      <c r="B72" s="323">
        <v>16</v>
      </c>
      <c r="C72" s="339" t="s">
        <v>534</v>
      </c>
      <c r="D72" s="340">
        <v>275000000</v>
      </c>
      <c r="E72" s="341"/>
      <c r="F72" s="325"/>
      <c r="G72" s="325"/>
      <c r="H72" s="325"/>
      <c r="I72" s="325">
        <v>0</v>
      </c>
      <c r="J72" s="340">
        <v>275000000</v>
      </c>
      <c r="K72" s="326"/>
      <c r="L72" s="481"/>
      <c r="M72" s="481"/>
    </row>
    <row r="73" spans="1:13" s="126" customFormat="1" ht="13.7" customHeight="1" x14ac:dyDescent="0.2">
      <c r="A73" s="316"/>
      <c r="B73" s="317">
        <v>17</v>
      </c>
      <c r="C73" s="342" t="s">
        <v>535</v>
      </c>
      <c r="D73" s="319">
        <v>22500000</v>
      </c>
      <c r="E73" s="309">
        <v>2019</v>
      </c>
      <c r="F73" s="320"/>
      <c r="G73" s="320"/>
      <c r="H73" s="320"/>
      <c r="I73" s="320">
        <v>0</v>
      </c>
      <c r="J73" s="319">
        <v>22500000</v>
      </c>
      <c r="K73" s="321"/>
      <c r="L73" s="480"/>
      <c r="M73" s="480"/>
    </row>
    <row r="74" spans="1:13" s="126" customFormat="1" ht="13.7" customHeight="1" x14ac:dyDescent="0.25">
      <c r="A74" s="322"/>
      <c r="B74" s="323">
        <v>18</v>
      </c>
      <c r="C74" s="343" t="s">
        <v>536</v>
      </c>
      <c r="D74" s="319">
        <v>348213800</v>
      </c>
      <c r="E74" s="344"/>
      <c r="F74" s="325"/>
      <c r="G74" s="325"/>
      <c r="H74" s="325"/>
      <c r="I74" s="325">
        <v>0</v>
      </c>
      <c r="J74" s="319">
        <v>348213800</v>
      </c>
      <c r="K74" s="326"/>
      <c r="L74" s="481"/>
      <c r="M74" s="481"/>
    </row>
    <row r="75" spans="1:13" s="126" customFormat="1" ht="13.7" customHeight="1" x14ac:dyDescent="0.25">
      <c r="A75" s="316"/>
      <c r="B75" s="317">
        <v>19</v>
      </c>
      <c r="C75" s="343" t="s">
        <v>537</v>
      </c>
      <c r="D75" s="319">
        <v>80627100</v>
      </c>
      <c r="E75" s="344"/>
      <c r="F75" s="320"/>
      <c r="G75" s="320"/>
      <c r="H75" s="320"/>
      <c r="I75" s="320">
        <v>0</v>
      </c>
      <c r="J75" s="319">
        <v>80627100</v>
      </c>
      <c r="K75" s="321"/>
      <c r="L75" s="480"/>
      <c r="M75" s="480"/>
    </row>
    <row r="76" spans="1:13" s="126" customFormat="1" ht="13.7" customHeight="1" x14ac:dyDescent="0.2">
      <c r="A76" s="322"/>
      <c r="B76" s="323">
        <v>20</v>
      </c>
      <c r="C76" s="343" t="s">
        <v>538</v>
      </c>
      <c r="D76" s="319">
        <v>95441000</v>
      </c>
      <c r="E76" s="345">
        <v>2019</v>
      </c>
      <c r="F76" s="325"/>
      <c r="G76" s="325"/>
      <c r="H76" s="325"/>
      <c r="I76" s="325">
        <v>0</v>
      </c>
      <c r="J76" s="319">
        <v>95441000</v>
      </c>
      <c r="K76" s="326"/>
      <c r="L76" s="481"/>
      <c r="M76" s="481"/>
    </row>
    <row r="77" spans="1:13" s="126" customFormat="1" ht="13.7" customHeight="1" x14ac:dyDescent="0.2">
      <c r="A77" s="316"/>
      <c r="B77" s="317">
        <v>21</v>
      </c>
      <c r="C77" s="339" t="s">
        <v>539</v>
      </c>
      <c r="D77" s="346">
        <v>62790500</v>
      </c>
      <c r="E77" s="347">
        <v>2021</v>
      </c>
      <c r="F77" s="320"/>
      <c r="G77" s="320"/>
      <c r="H77" s="320"/>
      <c r="I77" s="320">
        <v>0</v>
      </c>
      <c r="J77" s="346">
        <v>62790500</v>
      </c>
      <c r="K77" s="321"/>
      <c r="L77" s="480"/>
      <c r="M77" s="480"/>
    </row>
    <row r="78" spans="1:13" s="126" customFormat="1" ht="13.7" customHeight="1" x14ac:dyDescent="0.2">
      <c r="A78" s="323"/>
      <c r="B78" s="323">
        <v>22</v>
      </c>
      <c r="C78" s="339" t="s">
        <v>540</v>
      </c>
      <c r="D78" s="346">
        <v>106478500</v>
      </c>
      <c r="E78" s="347">
        <v>2021</v>
      </c>
      <c r="F78" s="325"/>
      <c r="G78" s="325"/>
      <c r="H78" s="325"/>
      <c r="I78" s="325"/>
      <c r="J78" s="346">
        <v>106478500</v>
      </c>
      <c r="K78" s="326"/>
      <c r="L78" s="481"/>
      <c r="M78" s="481"/>
    </row>
    <row r="79" spans="1:13" s="126" customFormat="1" ht="13.7" customHeight="1" x14ac:dyDescent="0.2">
      <c r="A79" s="316"/>
      <c r="B79" s="317">
        <v>23</v>
      </c>
      <c r="C79" s="339" t="s">
        <v>541</v>
      </c>
      <c r="D79" s="348"/>
      <c r="E79" s="333">
        <v>2022</v>
      </c>
      <c r="F79" s="348">
        <v>20094000</v>
      </c>
      <c r="G79" s="320"/>
      <c r="H79" s="320"/>
      <c r="I79" s="348">
        <v>20094000</v>
      </c>
      <c r="J79" s="336">
        <v>20094000</v>
      </c>
      <c r="K79" s="321"/>
      <c r="L79" s="480"/>
      <c r="M79" s="480"/>
    </row>
    <row r="80" spans="1:13" s="126" customFormat="1" ht="13.7" customHeight="1" x14ac:dyDescent="0.2">
      <c r="A80" s="316"/>
      <c r="B80" s="317">
        <v>24</v>
      </c>
      <c r="C80" s="339" t="s">
        <v>542</v>
      </c>
      <c r="D80" s="348"/>
      <c r="E80" s="333">
        <v>2022</v>
      </c>
      <c r="F80" s="348">
        <v>14512500</v>
      </c>
      <c r="G80" s="320"/>
      <c r="H80" s="320"/>
      <c r="I80" s="348">
        <v>14512500</v>
      </c>
      <c r="J80" s="336">
        <v>14512500</v>
      </c>
      <c r="K80" s="321"/>
      <c r="L80" s="487"/>
      <c r="M80" s="488"/>
    </row>
    <row r="81" spans="1:13" s="126" customFormat="1" ht="13.7" customHeight="1" x14ac:dyDescent="0.2">
      <c r="A81" s="316"/>
      <c r="B81" s="317">
        <v>25</v>
      </c>
      <c r="C81" s="339" t="s">
        <v>543</v>
      </c>
      <c r="D81" s="348"/>
      <c r="E81" s="333">
        <v>2022</v>
      </c>
      <c r="F81" s="320"/>
      <c r="G81" s="348">
        <v>1235000</v>
      </c>
      <c r="H81" s="320"/>
      <c r="I81" s="348">
        <v>1235000</v>
      </c>
      <c r="J81" s="336">
        <v>1235000</v>
      </c>
      <c r="K81" s="321"/>
      <c r="L81" s="487" t="s">
        <v>515</v>
      </c>
      <c r="M81" s="488"/>
    </row>
    <row r="82" spans="1:13" s="126" customFormat="1" ht="13.7" customHeight="1" x14ac:dyDescent="0.25">
      <c r="A82" s="316"/>
      <c r="B82" s="317"/>
      <c r="C82" s="316"/>
      <c r="D82" s="320"/>
      <c r="E82" s="317"/>
      <c r="F82" s="320"/>
      <c r="G82" s="320"/>
      <c r="H82" s="320"/>
      <c r="I82" s="320"/>
      <c r="J82" s="320"/>
      <c r="K82" s="321"/>
      <c r="L82" s="487"/>
      <c r="M82" s="488"/>
    </row>
    <row r="83" spans="1:13" s="126" customFormat="1" ht="13.7" customHeight="1" x14ac:dyDescent="0.25">
      <c r="A83" s="127">
        <v>4</v>
      </c>
      <c r="B83" s="301" t="s">
        <v>197</v>
      </c>
      <c r="C83" s="302"/>
      <c r="D83" s="128">
        <f>SUM(D84:D105)</f>
        <v>2131114400</v>
      </c>
      <c r="E83" s="127"/>
      <c r="F83" s="128">
        <f>F106+F107</f>
        <v>535175000</v>
      </c>
      <c r="G83" s="128">
        <v>0</v>
      </c>
      <c r="H83" s="128">
        <v>0</v>
      </c>
      <c r="I83" s="128">
        <f>I106+I107</f>
        <v>535175000</v>
      </c>
      <c r="J83" s="128">
        <f>SUM(J84:J107)</f>
        <v>2666289400</v>
      </c>
      <c r="K83" s="129"/>
      <c r="L83" s="482"/>
      <c r="M83" s="482"/>
    </row>
    <row r="84" spans="1:13" s="126" customFormat="1" ht="13.7" customHeight="1" x14ac:dyDescent="0.25">
      <c r="A84" s="316"/>
      <c r="B84" s="317">
        <v>1</v>
      </c>
      <c r="C84" s="342" t="s">
        <v>544</v>
      </c>
      <c r="D84" s="349">
        <v>16993000</v>
      </c>
      <c r="E84" s="350">
        <v>2014</v>
      </c>
      <c r="F84" s="320"/>
      <c r="G84" s="320"/>
      <c r="H84" s="320"/>
      <c r="I84" s="320">
        <v>0</v>
      </c>
      <c r="J84" s="349">
        <v>16993000</v>
      </c>
      <c r="K84" s="321"/>
      <c r="L84" s="480"/>
      <c r="M84" s="480"/>
    </row>
    <row r="85" spans="1:13" s="126" customFormat="1" ht="13.7" customHeight="1" x14ac:dyDescent="0.2">
      <c r="A85" s="322"/>
      <c r="B85" s="323">
        <v>2</v>
      </c>
      <c r="C85" s="342" t="s">
        <v>545</v>
      </c>
      <c r="D85" s="319">
        <v>48780300</v>
      </c>
      <c r="E85" s="350">
        <v>2015</v>
      </c>
      <c r="F85" s="325"/>
      <c r="G85" s="325"/>
      <c r="H85" s="325"/>
      <c r="I85" s="325">
        <v>0</v>
      </c>
      <c r="J85" s="319">
        <v>48780300</v>
      </c>
      <c r="K85" s="326"/>
      <c r="L85" s="481"/>
      <c r="M85" s="481"/>
    </row>
    <row r="86" spans="1:13" s="126" customFormat="1" ht="13.7" customHeight="1" x14ac:dyDescent="0.2">
      <c r="A86" s="316"/>
      <c r="B86" s="317">
        <v>3</v>
      </c>
      <c r="C86" s="342" t="s">
        <v>546</v>
      </c>
      <c r="D86" s="351">
        <v>39138200</v>
      </c>
      <c r="E86" s="350">
        <v>2018</v>
      </c>
      <c r="F86" s="320"/>
      <c r="G86" s="320"/>
      <c r="H86" s="320"/>
      <c r="I86" s="320">
        <v>0</v>
      </c>
      <c r="J86" s="351">
        <v>39138200</v>
      </c>
      <c r="K86" s="321"/>
      <c r="L86" s="480"/>
      <c r="M86" s="480"/>
    </row>
    <row r="87" spans="1:13" s="125" customFormat="1" ht="13.7" customHeight="1" x14ac:dyDescent="0.2">
      <c r="A87" s="316"/>
      <c r="B87" s="317">
        <v>4</v>
      </c>
      <c r="C87" s="342" t="s">
        <v>547</v>
      </c>
      <c r="D87" s="319">
        <v>63792000</v>
      </c>
      <c r="E87" s="350">
        <v>2015</v>
      </c>
      <c r="F87" s="320"/>
      <c r="G87" s="320"/>
      <c r="H87" s="320"/>
      <c r="I87" s="320">
        <v>0</v>
      </c>
      <c r="J87" s="319">
        <v>63792000</v>
      </c>
      <c r="K87" s="321"/>
      <c r="L87" s="480"/>
      <c r="M87" s="480"/>
    </row>
    <row r="88" spans="1:13" s="126" customFormat="1" ht="13.7" customHeight="1" x14ac:dyDescent="0.2">
      <c r="A88" s="322"/>
      <c r="B88" s="323">
        <v>5</v>
      </c>
      <c r="C88" s="342" t="s">
        <v>548</v>
      </c>
      <c r="D88" s="319">
        <v>26850000</v>
      </c>
      <c r="E88" s="350">
        <v>2019</v>
      </c>
      <c r="F88" s="325"/>
      <c r="G88" s="325"/>
      <c r="H88" s="325"/>
      <c r="I88" s="325">
        <v>0</v>
      </c>
      <c r="J88" s="319">
        <v>26850000</v>
      </c>
      <c r="K88" s="326"/>
      <c r="L88" s="481"/>
      <c r="M88" s="481"/>
    </row>
    <row r="89" spans="1:13" s="126" customFormat="1" ht="13.7" customHeight="1" x14ac:dyDescent="0.2">
      <c r="A89" s="316"/>
      <c r="B89" s="317">
        <v>6</v>
      </c>
      <c r="C89" s="342" t="s">
        <v>549</v>
      </c>
      <c r="D89" s="319">
        <v>103205000</v>
      </c>
      <c r="E89" s="350">
        <v>2016</v>
      </c>
      <c r="F89" s="320"/>
      <c r="G89" s="320"/>
      <c r="H89" s="320"/>
      <c r="I89" s="320">
        <v>0</v>
      </c>
      <c r="J89" s="319">
        <v>103205000</v>
      </c>
      <c r="K89" s="321"/>
      <c r="L89" s="480"/>
      <c r="M89" s="480"/>
    </row>
    <row r="90" spans="1:13" s="126" customFormat="1" ht="13.7" customHeight="1" x14ac:dyDescent="0.2">
      <c r="A90" s="323"/>
      <c r="B90" s="317">
        <v>7</v>
      </c>
      <c r="C90" s="342" t="s">
        <v>550</v>
      </c>
      <c r="D90" s="319">
        <v>60785000</v>
      </c>
      <c r="E90" s="350">
        <v>2017</v>
      </c>
      <c r="F90" s="325"/>
      <c r="G90" s="325"/>
      <c r="H90" s="325"/>
      <c r="I90" s="325">
        <v>0</v>
      </c>
      <c r="J90" s="319">
        <v>60785000</v>
      </c>
      <c r="K90" s="326"/>
      <c r="L90" s="481"/>
      <c r="M90" s="481"/>
    </row>
    <row r="91" spans="1:13" s="126" customFormat="1" ht="13.7" customHeight="1" x14ac:dyDescent="0.2">
      <c r="A91" s="316"/>
      <c r="B91" s="323">
        <v>8</v>
      </c>
      <c r="C91" s="342" t="s">
        <v>551</v>
      </c>
      <c r="D91" s="319">
        <v>93824500</v>
      </c>
      <c r="E91" s="350">
        <v>2016</v>
      </c>
      <c r="F91" s="320"/>
      <c r="G91" s="320"/>
      <c r="H91" s="320"/>
      <c r="I91" s="320">
        <v>0</v>
      </c>
      <c r="J91" s="319">
        <v>93824500</v>
      </c>
      <c r="K91" s="321"/>
      <c r="L91" s="480"/>
      <c r="M91" s="480"/>
    </row>
    <row r="92" spans="1:13" s="126" customFormat="1" ht="13.7" customHeight="1" x14ac:dyDescent="0.2">
      <c r="A92" s="322"/>
      <c r="B92" s="317">
        <v>9</v>
      </c>
      <c r="C92" s="342" t="s">
        <v>552</v>
      </c>
      <c r="D92" s="319">
        <v>65000000</v>
      </c>
      <c r="E92" s="350">
        <v>2016</v>
      </c>
      <c r="F92" s="325"/>
      <c r="G92" s="325"/>
      <c r="H92" s="325"/>
      <c r="I92" s="325">
        <v>0</v>
      </c>
      <c r="J92" s="319">
        <v>65000000</v>
      </c>
      <c r="K92" s="326"/>
      <c r="L92" s="481"/>
      <c r="M92" s="481"/>
    </row>
    <row r="93" spans="1:13" s="126" customFormat="1" ht="13.7" customHeight="1" x14ac:dyDescent="0.2">
      <c r="A93" s="316"/>
      <c r="B93" s="317">
        <v>10</v>
      </c>
      <c r="C93" s="342" t="s">
        <v>552</v>
      </c>
      <c r="D93" s="319">
        <v>83989800</v>
      </c>
      <c r="E93" s="350">
        <v>2017</v>
      </c>
      <c r="F93" s="320"/>
      <c r="G93" s="320"/>
      <c r="H93" s="320"/>
      <c r="I93" s="320">
        <v>0</v>
      </c>
      <c r="J93" s="319">
        <v>83989800</v>
      </c>
      <c r="K93" s="321"/>
      <c r="L93" s="480"/>
      <c r="M93" s="480"/>
    </row>
    <row r="94" spans="1:13" s="126" customFormat="1" ht="13.7" customHeight="1" x14ac:dyDescent="0.2">
      <c r="A94" s="322"/>
      <c r="B94" s="323">
        <v>11</v>
      </c>
      <c r="C94" s="342" t="s">
        <v>552</v>
      </c>
      <c r="D94" s="352">
        <v>123205000</v>
      </c>
      <c r="E94" s="350">
        <v>2018</v>
      </c>
      <c r="F94" s="325"/>
      <c r="G94" s="325"/>
      <c r="H94" s="325"/>
      <c r="I94" s="325">
        <v>0</v>
      </c>
      <c r="J94" s="352">
        <v>123205000</v>
      </c>
      <c r="K94" s="326"/>
      <c r="L94" s="481"/>
      <c r="M94" s="481"/>
    </row>
    <row r="95" spans="1:13" s="126" customFormat="1" ht="13.7" customHeight="1" x14ac:dyDescent="0.2">
      <c r="A95" s="316"/>
      <c r="B95" s="317">
        <v>12</v>
      </c>
      <c r="C95" s="342" t="s">
        <v>552</v>
      </c>
      <c r="D95" s="319">
        <v>244391000</v>
      </c>
      <c r="E95" s="350">
        <v>2019</v>
      </c>
      <c r="F95" s="320"/>
      <c r="G95" s="320"/>
      <c r="H95" s="320"/>
      <c r="I95" s="320">
        <v>0</v>
      </c>
      <c r="J95" s="319">
        <v>244391000</v>
      </c>
      <c r="K95" s="321"/>
      <c r="L95" s="480"/>
      <c r="M95" s="480"/>
    </row>
    <row r="96" spans="1:13" s="126" customFormat="1" ht="13.7" customHeight="1" x14ac:dyDescent="0.2">
      <c r="A96" s="322"/>
      <c r="B96" s="317">
        <v>13</v>
      </c>
      <c r="C96" s="342" t="s">
        <v>553</v>
      </c>
      <c r="D96" s="319">
        <v>55460000</v>
      </c>
      <c r="E96" s="350">
        <v>2019</v>
      </c>
      <c r="F96" s="325"/>
      <c r="G96" s="325"/>
      <c r="H96" s="325"/>
      <c r="I96" s="325">
        <v>0</v>
      </c>
      <c r="J96" s="319">
        <v>55460000</v>
      </c>
      <c r="K96" s="326"/>
      <c r="L96" s="481"/>
      <c r="M96" s="481"/>
    </row>
    <row r="97" spans="1:17" s="126" customFormat="1" ht="13.7" customHeight="1" x14ac:dyDescent="0.2">
      <c r="A97" s="316"/>
      <c r="B97" s="323">
        <v>14</v>
      </c>
      <c r="C97" s="342" t="s">
        <v>551</v>
      </c>
      <c r="D97" s="353">
        <v>91654600</v>
      </c>
      <c r="E97" s="350"/>
      <c r="F97" s="320"/>
      <c r="G97" s="320"/>
      <c r="H97" s="320"/>
      <c r="I97" s="320">
        <v>0</v>
      </c>
      <c r="J97" s="353">
        <v>91654600</v>
      </c>
      <c r="K97" s="321"/>
      <c r="L97" s="480"/>
      <c r="M97" s="480"/>
    </row>
    <row r="98" spans="1:17" s="126" customFormat="1" ht="13.7" customHeight="1" x14ac:dyDescent="0.25">
      <c r="A98" s="322"/>
      <c r="B98" s="317">
        <v>15</v>
      </c>
      <c r="C98" s="342" t="s">
        <v>554</v>
      </c>
      <c r="D98" s="354">
        <v>296340000</v>
      </c>
      <c r="E98" s="350">
        <v>2019</v>
      </c>
      <c r="F98" s="325"/>
      <c r="G98" s="325"/>
      <c r="H98" s="325"/>
      <c r="I98" s="325">
        <v>0</v>
      </c>
      <c r="J98" s="354">
        <v>296340000</v>
      </c>
      <c r="K98" s="326"/>
      <c r="L98" s="481"/>
      <c r="M98" s="481"/>
    </row>
    <row r="99" spans="1:17" s="126" customFormat="1" ht="13.7" customHeight="1" x14ac:dyDescent="0.2">
      <c r="A99" s="316"/>
      <c r="B99" s="317">
        <v>16</v>
      </c>
      <c r="C99" s="342" t="s">
        <v>555</v>
      </c>
      <c r="D99" s="319">
        <v>16225000</v>
      </c>
      <c r="E99" s="350">
        <v>2019</v>
      </c>
      <c r="F99" s="320"/>
      <c r="G99" s="320"/>
      <c r="H99" s="320"/>
      <c r="I99" s="320">
        <v>0</v>
      </c>
      <c r="J99" s="319">
        <v>16225000</v>
      </c>
      <c r="K99" s="321"/>
      <c r="L99" s="480"/>
      <c r="M99" s="480"/>
    </row>
    <row r="100" spans="1:17" s="126" customFormat="1" ht="13.7" customHeight="1" x14ac:dyDescent="0.25">
      <c r="A100" s="322"/>
      <c r="B100" s="323">
        <v>17</v>
      </c>
      <c r="C100" s="342" t="s">
        <v>556</v>
      </c>
      <c r="D100" s="354">
        <v>107260000</v>
      </c>
      <c r="E100" s="350">
        <v>2020</v>
      </c>
      <c r="F100" s="325"/>
      <c r="G100" s="325"/>
      <c r="H100" s="325"/>
      <c r="I100" s="325">
        <v>0</v>
      </c>
      <c r="J100" s="354">
        <v>107260000</v>
      </c>
      <c r="K100" s="326"/>
      <c r="L100" s="481"/>
      <c r="M100" s="481"/>
    </row>
    <row r="101" spans="1:17" s="126" customFormat="1" ht="13.7" customHeight="1" x14ac:dyDescent="0.25">
      <c r="A101" s="316"/>
      <c r="B101" s="317">
        <v>18</v>
      </c>
      <c r="C101" s="342" t="s">
        <v>557</v>
      </c>
      <c r="D101" s="354">
        <v>88375000</v>
      </c>
      <c r="E101" s="350">
        <v>2020</v>
      </c>
      <c r="F101" s="320"/>
      <c r="G101" s="320"/>
      <c r="H101" s="320"/>
      <c r="I101" s="320">
        <v>0</v>
      </c>
      <c r="J101" s="354">
        <v>88375000</v>
      </c>
      <c r="K101" s="321"/>
      <c r="L101" s="480"/>
      <c r="M101" s="480"/>
    </row>
    <row r="102" spans="1:17" s="126" customFormat="1" ht="13.7" customHeight="1" x14ac:dyDescent="0.25">
      <c r="A102" s="322"/>
      <c r="B102" s="317">
        <v>19</v>
      </c>
      <c r="C102" s="342" t="s">
        <v>558</v>
      </c>
      <c r="D102" s="354">
        <v>60296000</v>
      </c>
      <c r="E102" s="350">
        <v>2020</v>
      </c>
      <c r="F102" s="325"/>
      <c r="G102" s="325"/>
      <c r="H102" s="325"/>
      <c r="I102" s="325">
        <v>0</v>
      </c>
      <c r="J102" s="354">
        <v>60296000</v>
      </c>
      <c r="K102" s="326"/>
      <c r="L102" s="481"/>
      <c r="M102" s="481"/>
    </row>
    <row r="103" spans="1:17" s="126" customFormat="1" ht="13.7" customHeight="1" x14ac:dyDescent="0.25">
      <c r="A103" s="316"/>
      <c r="B103" s="323">
        <v>20</v>
      </c>
      <c r="C103" s="342" t="s">
        <v>559</v>
      </c>
      <c r="D103" s="354">
        <v>212605000</v>
      </c>
      <c r="E103" s="350">
        <v>2020</v>
      </c>
      <c r="F103" s="320"/>
      <c r="G103" s="320"/>
      <c r="H103" s="320"/>
      <c r="I103" s="320">
        <v>0</v>
      </c>
      <c r="J103" s="354">
        <v>212605000</v>
      </c>
      <c r="K103" s="321"/>
      <c r="L103" s="480"/>
      <c r="M103" s="480"/>
    </row>
    <row r="104" spans="1:17" s="126" customFormat="1" ht="13.7" customHeight="1" x14ac:dyDescent="0.25">
      <c r="A104" s="322"/>
      <c r="B104" s="317">
        <v>21</v>
      </c>
      <c r="C104" s="342" t="s">
        <v>560</v>
      </c>
      <c r="D104" s="354">
        <v>158925000</v>
      </c>
      <c r="E104" s="350">
        <v>2021</v>
      </c>
      <c r="F104" s="325"/>
      <c r="G104" s="325"/>
      <c r="H104" s="325"/>
      <c r="I104" s="325">
        <v>0</v>
      </c>
      <c r="J104" s="354">
        <v>158925000</v>
      </c>
      <c r="K104" s="326"/>
      <c r="L104" s="481"/>
      <c r="M104" s="481"/>
    </row>
    <row r="105" spans="1:17" s="126" customFormat="1" ht="13.7" customHeight="1" x14ac:dyDescent="0.25">
      <c r="A105" s="316"/>
      <c r="B105" s="317">
        <v>22</v>
      </c>
      <c r="C105" s="342" t="s">
        <v>561</v>
      </c>
      <c r="D105" s="354">
        <v>74020000</v>
      </c>
      <c r="E105" s="350">
        <v>2021</v>
      </c>
      <c r="F105" s="320"/>
      <c r="G105" s="320"/>
      <c r="H105" s="320"/>
      <c r="I105" s="320">
        <v>0</v>
      </c>
      <c r="J105" s="354">
        <v>74020000</v>
      </c>
      <c r="K105" s="321"/>
      <c r="L105" s="480"/>
      <c r="M105" s="480"/>
    </row>
    <row r="106" spans="1:17" s="126" customFormat="1" ht="13.7" customHeight="1" x14ac:dyDescent="0.25">
      <c r="A106" s="322"/>
      <c r="B106" s="323">
        <v>23</v>
      </c>
      <c r="C106" s="339" t="s">
        <v>552</v>
      </c>
      <c r="D106" s="336"/>
      <c r="E106" s="333">
        <v>2022</v>
      </c>
      <c r="F106" s="336">
        <v>185175000</v>
      </c>
      <c r="G106" s="325"/>
      <c r="H106" s="325"/>
      <c r="I106" s="336">
        <v>185175000</v>
      </c>
      <c r="J106" s="336">
        <v>185175000</v>
      </c>
      <c r="K106" s="326"/>
      <c r="L106" s="481"/>
      <c r="M106" s="481"/>
      <c r="O106" s="120"/>
    </row>
    <row r="107" spans="1:17" ht="13.7" customHeight="1" x14ac:dyDescent="0.2">
      <c r="A107" s="316"/>
      <c r="B107" s="317">
        <v>24</v>
      </c>
      <c r="C107" s="355" t="s">
        <v>562</v>
      </c>
      <c r="D107" s="356"/>
      <c r="E107" s="333">
        <v>2022</v>
      </c>
      <c r="F107" s="356">
        <v>350000000</v>
      </c>
      <c r="G107" s="320"/>
      <c r="H107" s="320"/>
      <c r="I107" s="356">
        <v>350000000</v>
      </c>
      <c r="J107" s="356">
        <v>350000000</v>
      </c>
      <c r="K107" s="321"/>
      <c r="L107" s="480"/>
      <c r="M107" s="480"/>
      <c r="P107" s="126"/>
      <c r="Q107" s="126"/>
    </row>
    <row r="108" spans="1:17" ht="13.7" customHeight="1" x14ac:dyDescent="0.25">
      <c r="A108" s="322"/>
      <c r="B108" s="323"/>
      <c r="C108" s="322"/>
      <c r="D108" s="325"/>
      <c r="E108" s="323"/>
      <c r="F108" s="325"/>
      <c r="G108" s="325"/>
      <c r="H108" s="325"/>
      <c r="I108" s="325"/>
      <c r="J108" s="325"/>
      <c r="K108" s="326"/>
      <c r="L108" s="481"/>
      <c r="M108" s="481"/>
      <c r="P108" s="126"/>
      <c r="Q108" s="126"/>
    </row>
    <row r="109" spans="1:17" ht="13.7" customHeight="1" x14ac:dyDescent="0.25">
      <c r="A109" s="127">
        <v>5</v>
      </c>
      <c r="B109" s="301" t="s">
        <v>212</v>
      </c>
      <c r="C109" s="302"/>
      <c r="D109" s="128">
        <v>0</v>
      </c>
      <c r="E109" s="127"/>
      <c r="F109" s="128">
        <v>0</v>
      </c>
      <c r="G109" s="128">
        <v>0</v>
      </c>
      <c r="H109" s="128">
        <v>0</v>
      </c>
      <c r="I109" s="128">
        <v>0</v>
      </c>
      <c r="J109" s="128">
        <v>0</v>
      </c>
      <c r="K109" s="129"/>
      <c r="L109" s="482"/>
      <c r="M109" s="482"/>
      <c r="P109" s="126"/>
      <c r="Q109" s="126"/>
    </row>
    <row r="110" spans="1:17" ht="13.7" customHeight="1" x14ac:dyDescent="0.25">
      <c r="A110" s="316"/>
      <c r="B110" s="317"/>
      <c r="C110" s="316"/>
      <c r="D110" s="320"/>
      <c r="E110" s="317"/>
      <c r="F110" s="320"/>
      <c r="G110" s="320"/>
      <c r="H110" s="320"/>
      <c r="I110" s="320">
        <v>0</v>
      </c>
      <c r="J110" s="320">
        <v>0</v>
      </c>
      <c r="K110" s="321"/>
      <c r="L110" s="480"/>
      <c r="M110" s="480"/>
      <c r="P110" s="126"/>
      <c r="Q110" s="126"/>
    </row>
    <row r="111" spans="1:17" ht="13.7" customHeight="1" x14ac:dyDescent="0.25">
      <c r="A111" s="322"/>
      <c r="B111" s="323"/>
      <c r="C111" s="322"/>
      <c r="D111" s="325"/>
      <c r="E111" s="323"/>
      <c r="F111" s="325"/>
      <c r="G111" s="325"/>
      <c r="H111" s="325"/>
      <c r="I111" s="325"/>
      <c r="J111" s="325"/>
      <c r="K111" s="326"/>
      <c r="L111" s="481"/>
      <c r="M111" s="481"/>
      <c r="P111" s="126"/>
      <c r="Q111" s="126"/>
    </row>
    <row r="112" spans="1:17" ht="13.7" customHeight="1" x14ac:dyDescent="0.25">
      <c r="A112" s="127">
        <v>6</v>
      </c>
      <c r="B112" s="301" t="s">
        <v>300</v>
      </c>
      <c r="C112" s="302"/>
      <c r="D112" s="128">
        <f>SUM(D113:D118)</f>
        <v>787998050</v>
      </c>
      <c r="E112" s="127"/>
      <c r="F112" s="128">
        <v>0</v>
      </c>
      <c r="G112" s="128">
        <v>0</v>
      </c>
      <c r="H112" s="128">
        <v>0</v>
      </c>
      <c r="I112" s="128">
        <v>0</v>
      </c>
      <c r="J112" s="128">
        <f>SUM(J113:J118)</f>
        <v>787998050</v>
      </c>
      <c r="K112" s="129"/>
      <c r="L112" s="482"/>
      <c r="M112" s="482"/>
      <c r="P112" s="126"/>
      <c r="Q112" s="126"/>
    </row>
    <row r="113" spans="1:17" ht="13.7" customHeight="1" x14ac:dyDescent="0.2">
      <c r="A113" s="322"/>
      <c r="B113" s="323">
        <v>1</v>
      </c>
      <c r="C113" s="342" t="s">
        <v>563</v>
      </c>
      <c r="D113" s="319">
        <v>38490650</v>
      </c>
      <c r="E113" s="350">
        <v>2015</v>
      </c>
      <c r="F113" s="325"/>
      <c r="G113" s="325"/>
      <c r="H113" s="325"/>
      <c r="I113" s="325">
        <v>0</v>
      </c>
      <c r="J113" s="319">
        <v>38490650</v>
      </c>
      <c r="K113" s="326"/>
      <c r="L113" s="481"/>
      <c r="M113" s="481"/>
      <c r="P113" s="126"/>
      <c r="Q113" s="126"/>
    </row>
    <row r="114" spans="1:17" ht="13.7" customHeight="1" x14ac:dyDescent="0.2">
      <c r="A114" s="316"/>
      <c r="B114" s="317">
        <v>2</v>
      </c>
      <c r="C114" s="342" t="s">
        <v>564</v>
      </c>
      <c r="D114" s="319">
        <v>9572000</v>
      </c>
      <c r="E114" s="350">
        <v>2016</v>
      </c>
      <c r="F114" s="320"/>
      <c r="G114" s="320"/>
      <c r="H114" s="320"/>
      <c r="I114" s="320">
        <v>0</v>
      </c>
      <c r="J114" s="319">
        <v>9572000</v>
      </c>
      <c r="K114" s="321"/>
      <c r="L114" s="480"/>
      <c r="M114" s="480"/>
      <c r="P114" s="126"/>
      <c r="Q114" s="126"/>
    </row>
    <row r="115" spans="1:17" ht="13.5" customHeight="1" x14ac:dyDescent="0.2">
      <c r="A115" s="322"/>
      <c r="B115" s="323">
        <v>3</v>
      </c>
      <c r="C115" s="342" t="s">
        <v>564</v>
      </c>
      <c r="D115" s="319">
        <v>10718600</v>
      </c>
      <c r="E115" s="350">
        <v>2016</v>
      </c>
      <c r="F115" s="325"/>
      <c r="G115" s="325"/>
      <c r="H115" s="325"/>
      <c r="I115" s="325">
        <v>0</v>
      </c>
      <c r="J115" s="319">
        <v>10718600</v>
      </c>
      <c r="K115" s="326"/>
      <c r="L115" s="481"/>
      <c r="M115" s="481"/>
      <c r="P115" s="126"/>
      <c r="Q115" s="126"/>
    </row>
    <row r="116" spans="1:17" ht="13.7" customHeight="1" x14ac:dyDescent="0.2">
      <c r="A116" s="316"/>
      <c r="B116" s="317">
        <v>4</v>
      </c>
      <c r="C116" s="342" t="s">
        <v>565</v>
      </c>
      <c r="D116" s="319">
        <v>432519500</v>
      </c>
      <c r="E116" s="350">
        <v>2017</v>
      </c>
      <c r="F116" s="320"/>
      <c r="G116" s="320"/>
      <c r="H116" s="320"/>
      <c r="I116" s="320">
        <v>0</v>
      </c>
      <c r="J116" s="319">
        <v>432519500</v>
      </c>
      <c r="K116" s="321"/>
      <c r="L116" s="480"/>
      <c r="M116" s="480"/>
      <c r="P116" s="126"/>
      <c r="Q116" s="126"/>
    </row>
    <row r="117" spans="1:17" ht="13.7" customHeight="1" x14ac:dyDescent="0.2">
      <c r="A117" s="322"/>
      <c r="B117" s="323">
        <v>5</v>
      </c>
      <c r="C117" s="342" t="s">
        <v>566</v>
      </c>
      <c r="D117" s="352">
        <v>269568800</v>
      </c>
      <c r="E117" s="350">
        <v>2018</v>
      </c>
      <c r="F117" s="325"/>
      <c r="G117" s="325"/>
      <c r="H117" s="325"/>
      <c r="I117" s="325">
        <v>0</v>
      </c>
      <c r="J117" s="352">
        <v>269568800</v>
      </c>
      <c r="K117" s="326"/>
      <c r="L117" s="481"/>
      <c r="M117" s="481"/>
      <c r="P117" s="126"/>
      <c r="Q117" s="126"/>
    </row>
    <row r="118" spans="1:17" ht="13.7" customHeight="1" x14ac:dyDescent="0.25">
      <c r="A118" s="322"/>
      <c r="B118" s="323">
        <v>6</v>
      </c>
      <c r="C118" s="342" t="s">
        <v>567</v>
      </c>
      <c r="D118" s="354">
        <v>27128500</v>
      </c>
      <c r="E118" s="350">
        <v>2020</v>
      </c>
      <c r="F118" s="325"/>
      <c r="G118" s="325"/>
      <c r="H118" s="325"/>
      <c r="I118" s="325">
        <v>0</v>
      </c>
      <c r="J118" s="354">
        <v>27128500</v>
      </c>
      <c r="K118" s="326"/>
      <c r="L118" s="481"/>
      <c r="M118" s="481"/>
      <c r="P118" s="126"/>
      <c r="Q118" s="126"/>
    </row>
    <row r="119" spans="1:17" ht="13.7" customHeight="1" x14ac:dyDescent="0.25">
      <c r="A119" s="322"/>
      <c r="B119" s="323"/>
      <c r="C119" s="322"/>
      <c r="D119" s="325"/>
      <c r="E119" s="323"/>
      <c r="F119" s="325"/>
      <c r="G119" s="325"/>
      <c r="H119" s="325"/>
      <c r="I119" s="325"/>
      <c r="J119" s="325"/>
      <c r="K119" s="326"/>
      <c r="L119" s="481"/>
      <c r="M119" s="481"/>
      <c r="P119" s="126"/>
      <c r="Q119" s="126"/>
    </row>
    <row r="120" spans="1:17" ht="13.7" customHeight="1" x14ac:dyDescent="0.25">
      <c r="A120" s="127">
        <v>7</v>
      </c>
      <c r="B120" s="301" t="s">
        <v>268</v>
      </c>
      <c r="C120" s="302"/>
      <c r="D120" s="128">
        <f>D121</f>
        <v>5000000</v>
      </c>
      <c r="E120" s="128"/>
      <c r="F120" s="128">
        <v>0</v>
      </c>
      <c r="G120" s="128">
        <v>0</v>
      </c>
      <c r="H120" s="128">
        <v>0</v>
      </c>
      <c r="I120" s="128">
        <v>0</v>
      </c>
      <c r="J120" s="128">
        <f>J121</f>
        <v>5000000</v>
      </c>
      <c r="K120" s="129"/>
      <c r="L120" s="482"/>
      <c r="M120" s="482"/>
      <c r="P120" s="126"/>
      <c r="Q120" s="126"/>
    </row>
    <row r="121" spans="1:17" ht="13.7" customHeight="1" x14ac:dyDescent="0.25">
      <c r="A121" s="316"/>
      <c r="B121" s="317">
        <v>1</v>
      </c>
      <c r="C121" s="342" t="s">
        <v>568</v>
      </c>
      <c r="D121" s="354">
        <v>5000000</v>
      </c>
      <c r="E121" s="350">
        <v>2021</v>
      </c>
      <c r="F121" s="320"/>
      <c r="G121" s="320"/>
      <c r="H121" s="320"/>
      <c r="I121" s="320">
        <v>0</v>
      </c>
      <c r="J121" s="354">
        <v>5000000</v>
      </c>
      <c r="K121" s="321"/>
      <c r="L121" s="480"/>
      <c r="M121" s="480"/>
      <c r="P121" s="126"/>
      <c r="Q121" s="126"/>
    </row>
    <row r="122" spans="1:17" ht="13.7" customHeight="1" x14ac:dyDescent="0.25">
      <c r="A122" s="357"/>
      <c r="B122" s="358"/>
      <c r="C122" s="359"/>
      <c r="D122" s="360"/>
      <c r="E122" s="360"/>
      <c r="F122" s="360"/>
      <c r="G122" s="360"/>
      <c r="H122" s="360"/>
      <c r="I122" s="360"/>
      <c r="J122" s="360"/>
      <c r="K122" s="361"/>
      <c r="L122" s="483"/>
      <c r="M122" s="484"/>
      <c r="P122" s="126"/>
      <c r="Q122" s="126"/>
    </row>
    <row r="123" spans="1:17" ht="13.7" customHeight="1" x14ac:dyDescent="0.25">
      <c r="A123" s="127">
        <v>8</v>
      </c>
      <c r="B123" s="301" t="s">
        <v>269</v>
      </c>
      <c r="C123" s="302"/>
      <c r="D123" s="128">
        <v>0</v>
      </c>
      <c r="E123" s="127"/>
      <c r="F123" s="128">
        <v>0</v>
      </c>
      <c r="G123" s="128">
        <v>0</v>
      </c>
      <c r="H123" s="128">
        <v>0</v>
      </c>
      <c r="I123" s="128">
        <v>0</v>
      </c>
      <c r="J123" s="128">
        <v>0</v>
      </c>
      <c r="K123" s="129"/>
      <c r="L123" s="482"/>
      <c r="M123" s="482"/>
    </row>
    <row r="124" spans="1:17" ht="13.5" customHeight="1" x14ac:dyDescent="0.25">
      <c r="A124" s="316"/>
      <c r="B124" s="317"/>
      <c r="C124" s="316"/>
      <c r="D124" s="320"/>
      <c r="E124" s="317"/>
      <c r="F124" s="320"/>
      <c r="G124" s="320"/>
      <c r="H124" s="320"/>
      <c r="I124" s="320">
        <v>0</v>
      </c>
      <c r="J124" s="320">
        <v>0</v>
      </c>
      <c r="K124" s="321"/>
      <c r="L124" s="480"/>
      <c r="M124" s="480"/>
      <c r="N124" s="149"/>
    </row>
    <row r="125" spans="1:17" ht="13.7" customHeight="1" x14ac:dyDescent="0.25">
      <c r="A125" s="322"/>
      <c r="B125" s="323"/>
      <c r="C125" s="322"/>
      <c r="D125" s="325"/>
      <c r="E125" s="323"/>
      <c r="F125" s="325"/>
      <c r="G125" s="325"/>
      <c r="H125" s="325"/>
      <c r="I125" s="325"/>
      <c r="J125" s="325"/>
      <c r="K125" s="326"/>
      <c r="L125" s="481"/>
      <c r="M125" s="481"/>
    </row>
    <row r="126" spans="1:17" ht="13.7" customHeight="1" x14ac:dyDescent="0.25">
      <c r="A126" s="127">
        <v>9</v>
      </c>
      <c r="B126" s="301" t="s">
        <v>212</v>
      </c>
      <c r="C126" s="302" t="s">
        <v>301</v>
      </c>
      <c r="D126" s="128">
        <v>0</v>
      </c>
      <c r="E126" s="127"/>
      <c r="F126" s="128">
        <v>0</v>
      </c>
      <c r="G126" s="128">
        <v>0</v>
      </c>
      <c r="H126" s="128">
        <v>0</v>
      </c>
      <c r="I126" s="128">
        <v>0</v>
      </c>
      <c r="J126" s="128">
        <v>0</v>
      </c>
      <c r="K126" s="129"/>
      <c r="L126" s="482"/>
      <c r="M126" s="482"/>
    </row>
    <row r="127" spans="1:17" ht="13.7" customHeight="1" x14ac:dyDescent="0.25">
      <c r="A127" s="316"/>
      <c r="B127" s="317"/>
      <c r="C127" s="316"/>
      <c r="D127" s="320"/>
      <c r="E127" s="317"/>
      <c r="F127" s="320"/>
      <c r="G127" s="320"/>
      <c r="H127" s="320"/>
      <c r="I127" s="320">
        <v>0</v>
      </c>
      <c r="J127" s="320">
        <v>0</v>
      </c>
      <c r="K127" s="321"/>
      <c r="L127" s="480"/>
      <c r="M127" s="480"/>
    </row>
    <row r="128" spans="1:17" s="125" customFormat="1" ht="13.7" customHeight="1" x14ac:dyDescent="0.25">
      <c r="A128" s="322"/>
      <c r="B128" s="323"/>
      <c r="C128" s="322"/>
      <c r="D128" s="325"/>
      <c r="E128" s="323"/>
      <c r="F128" s="325"/>
      <c r="G128" s="325"/>
      <c r="H128" s="325"/>
      <c r="I128" s="325"/>
      <c r="J128" s="325"/>
      <c r="K128" s="326"/>
      <c r="L128" s="481"/>
      <c r="M128" s="481"/>
    </row>
    <row r="129" spans="1:13" ht="13.7" customHeight="1" x14ac:dyDescent="0.25">
      <c r="A129" s="130"/>
      <c r="B129" s="477" t="s">
        <v>569</v>
      </c>
      <c r="C129" s="478"/>
      <c r="D129" s="131">
        <f>D16+D19+D56+D83+D112+D120</f>
        <v>5047511065</v>
      </c>
      <c r="E129" s="131"/>
      <c r="F129" s="131">
        <f>F19+F56+F83</f>
        <v>646002250</v>
      </c>
      <c r="G129" s="131">
        <f>G19+G56</f>
        <v>2472584</v>
      </c>
      <c r="H129" s="131">
        <v>0</v>
      </c>
      <c r="I129" s="131">
        <f>I19+I56+I83</f>
        <v>648474834</v>
      </c>
      <c r="J129" s="131">
        <f>J16+J19+J56+J83+J112+J120</f>
        <v>5723985899</v>
      </c>
      <c r="K129" s="132"/>
      <c r="L129" s="485"/>
      <c r="M129" s="486"/>
    </row>
    <row r="130" spans="1:13" s="125" customFormat="1" ht="13.7" customHeight="1" x14ac:dyDescent="0.25">
      <c r="A130"/>
      <c r="B130" s="140"/>
      <c r="C130" s="141"/>
      <c r="D130" s="142"/>
      <c r="E130" s="143"/>
      <c r="F130" s="142"/>
      <c r="G130" s="142"/>
      <c r="H130"/>
      <c r="I130"/>
      <c r="J130"/>
      <c r="K130" s="139" t="s">
        <v>334</v>
      </c>
      <c r="L130"/>
      <c r="M130"/>
    </row>
    <row r="131" spans="1:13" ht="13.7" customHeight="1" x14ac:dyDescent="0.25">
      <c r="A131"/>
      <c r="B131" s="140"/>
      <c r="C131" s="141"/>
      <c r="D131" s="142"/>
      <c r="E131" s="143"/>
      <c r="F131" s="142"/>
      <c r="G131" s="142"/>
      <c r="H131"/>
      <c r="I131"/>
      <c r="J131"/>
      <c r="K131" s="139" t="s">
        <v>298</v>
      </c>
      <c r="L131"/>
      <c r="M131"/>
    </row>
    <row r="132" spans="1:13" ht="13.7" customHeight="1" x14ac:dyDescent="0.25">
      <c r="A132" s="133"/>
      <c r="B132" s="157"/>
      <c r="C132" s="135"/>
      <c r="D132" s="136"/>
      <c r="E132" s="137"/>
      <c r="F132" s="136"/>
      <c r="G132" s="136"/>
      <c r="H132" s="138"/>
      <c r="I132" s="138"/>
      <c r="J132" s="138"/>
      <c r="K132" s="133"/>
      <c r="L132" s="133"/>
      <c r="M132" s="133"/>
    </row>
    <row r="133" spans="1:13" s="125" customFormat="1" ht="13.7" customHeight="1" x14ac:dyDescent="0.25">
      <c r="A133"/>
      <c r="B133" s="140"/>
      <c r="C133" s="141"/>
      <c r="D133" s="142"/>
      <c r="E133" s="143"/>
      <c r="F133" s="142"/>
      <c r="G133" s="142"/>
      <c r="H133"/>
      <c r="I133"/>
      <c r="J133"/>
      <c r="K133"/>
      <c r="L133"/>
      <c r="M133"/>
    </row>
    <row r="134" spans="1:13" s="126" customFormat="1" ht="13.7" customHeight="1" x14ac:dyDescent="0.25">
      <c r="A134"/>
      <c r="B134" s="140"/>
      <c r="C134" s="141"/>
      <c r="D134" s="142"/>
      <c r="E134" s="143"/>
      <c r="F134" s="142"/>
      <c r="G134" s="142"/>
      <c r="H134"/>
      <c r="I134"/>
      <c r="J134"/>
      <c r="K134"/>
      <c r="L134"/>
      <c r="M134"/>
    </row>
    <row r="135" spans="1:13" s="126" customFormat="1" ht="13.7" customHeight="1" x14ac:dyDescent="0.25">
      <c r="A135"/>
      <c r="B135" s="140"/>
      <c r="C135" s="141"/>
      <c r="D135" s="142"/>
      <c r="E135" s="143"/>
      <c r="F135" s="142"/>
      <c r="G135" s="142"/>
      <c r="H135"/>
      <c r="I135"/>
      <c r="J135"/>
      <c r="K135"/>
      <c r="L135"/>
      <c r="M135"/>
    </row>
    <row r="136" spans="1:13" s="126" customFormat="1" ht="13.7" customHeight="1" x14ac:dyDescent="0.25">
      <c r="A136"/>
      <c r="B136" s="140"/>
      <c r="C136" s="141"/>
      <c r="D136" s="142"/>
      <c r="E136" s="143"/>
      <c r="F136" s="142"/>
      <c r="G136" s="142"/>
      <c r="H136"/>
      <c r="I136"/>
      <c r="J136"/>
      <c r="K136" s="133" t="s">
        <v>314</v>
      </c>
      <c r="L136" s="133"/>
      <c r="M136"/>
    </row>
    <row r="137" spans="1:13" s="125" customFormat="1" ht="12" customHeight="1" x14ac:dyDescent="0.25">
      <c r="A137" s="133"/>
      <c r="B137" s="134"/>
      <c r="C137" s="135"/>
      <c r="D137" s="136"/>
      <c r="E137" s="137"/>
      <c r="F137" s="136"/>
      <c r="G137" s="136"/>
      <c r="H137" s="138"/>
      <c r="I137" s="138"/>
      <c r="J137" s="138"/>
      <c r="K137" s="133"/>
      <c r="L137" s="133"/>
      <c r="M137" s="133"/>
    </row>
    <row r="138" spans="1:13" ht="12" customHeight="1" x14ac:dyDescent="0.25">
      <c r="B138" s="140"/>
      <c r="C138" s="141"/>
      <c r="D138" s="142"/>
      <c r="E138" s="143"/>
      <c r="F138" s="142"/>
      <c r="G138" s="142"/>
    </row>
    <row r="139" spans="1:13" ht="12" customHeight="1" x14ac:dyDescent="0.25">
      <c r="B139" s="140"/>
      <c r="C139" s="141"/>
      <c r="D139" s="142"/>
      <c r="E139" s="143"/>
      <c r="F139" s="142"/>
      <c r="G139" s="142"/>
    </row>
    <row r="140" spans="1:13" s="125" customFormat="1" ht="12" customHeight="1" x14ac:dyDescent="0.25">
      <c r="A140" s="133"/>
      <c r="B140" s="134"/>
      <c r="C140" s="135"/>
      <c r="D140" s="136"/>
      <c r="E140" s="137"/>
      <c r="F140" s="136"/>
      <c r="G140" s="136"/>
      <c r="H140" s="138"/>
      <c r="I140" s="138"/>
      <c r="J140" s="138"/>
      <c r="K140" s="133"/>
      <c r="L140" s="133"/>
      <c r="M140" s="133"/>
    </row>
    <row r="141" spans="1:13" ht="12" customHeight="1" x14ac:dyDescent="0.25">
      <c r="B141" s="140"/>
      <c r="C141" s="141"/>
      <c r="D141" s="142"/>
      <c r="E141" s="143"/>
      <c r="F141" s="142"/>
      <c r="G141" s="142"/>
    </row>
    <row r="142" spans="1:13" ht="12" customHeight="1" x14ac:dyDescent="0.25">
      <c r="B142" s="140"/>
      <c r="C142" s="141"/>
      <c r="D142" s="142"/>
      <c r="E142" s="143"/>
      <c r="F142" s="142"/>
      <c r="G142" s="142"/>
    </row>
    <row r="143" spans="1:13" ht="13.9" customHeight="1" x14ac:dyDescent="0.25">
      <c r="B143" s="479"/>
      <c r="C143" s="479"/>
      <c r="D143" s="136"/>
      <c r="E143" s="145"/>
      <c r="F143" s="136"/>
      <c r="G143" s="136"/>
    </row>
    <row r="144" spans="1:13" x14ac:dyDescent="0.25">
      <c r="B144" s="140"/>
      <c r="C144" s="141"/>
      <c r="D144" s="146"/>
      <c r="E144" s="140"/>
      <c r="F144" s="146"/>
      <c r="G144" s="146"/>
    </row>
  </sheetData>
  <mergeCells count="129">
    <mergeCell ref="B15:C15"/>
    <mergeCell ref="L15:M15"/>
    <mergeCell ref="A9:M9"/>
    <mergeCell ref="A10:M10"/>
    <mergeCell ref="A13:A14"/>
    <mergeCell ref="B13:C14"/>
    <mergeCell ref="D13:D14"/>
    <mergeCell ref="E13:E14"/>
    <mergeCell ref="F13:H13"/>
    <mergeCell ref="I13:I14"/>
    <mergeCell ref="J13:J14"/>
    <mergeCell ref="K13:K14"/>
    <mergeCell ref="L13:M14"/>
    <mergeCell ref="L16:M16"/>
    <mergeCell ref="L17:M17"/>
    <mergeCell ref="L18:M18"/>
    <mergeCell ref="L31:M31"/>
    <mergeCell ref="L32:M32"/>
    <mergeCell ref="L33:M33"/>
    <mergeCell ref="L34:M34"/>
    <mergeCell ref="L35:M35"/>
    <mergeCell ref="L36:M36"/>
    <mergeCell ref="L25:M25"/>
    <mergeCell ref="L26:M26"/>
    <mergeCell ref="L27:M27"/>
    <mergeCell ref="L28:M28"/>
    <mergeCell ref="L29:M29"/>
    <mergeCell ref="L30:M30"/>
    <mergeCell ref="L19:M19"/>
    <mergeCell ref="L20:M20"/>
    <mergeCell ref="L21:M21"/>
    <mergeCell ref="L22:M22"/>
    <mergeCell ref="L23:M23"/>
    <mergeCell ref="L24:M24"/>
    <mergeCell ref="L43:M43"/>
    <mergeCell ref="L44:M44"/>
    <mergeCell ref="L45:M45"/>
    <mergeCell ref="L46:M46"/>
    <mergeCell ref="L47:M47"/>
    <mergeCell ref="L48:M48"/>
    <mergeCell ref="L37:M37"/>
    <mergeCell ref="L38:M38"/>
    <mergeCell ref="L39:M39"/>
    <mergeCell ref="L40:M40"/>
    <mergeCell ref="L41:M41"/>
    <mergeCell ref="L42:M42"/>
    <mergeCell ref="L55:M55"/>
    <mergeCell ref="L56:M56"/>
    <mergeCell ref="L49:M49"/>
    <mergeCell ref="L50:M50"/>
    <mergeCell ref="L51:M51"/>
    <mergeCell ref="L52:M52"/>
    <mergeCell ref="L53:M53"/>
    <mergeCell ref="L54:M54"/>
    <mergeCell ref="L57:M57"/>
    <mergeCell ref="L58:M58"/>
    <mergeCell ref="L62:M62"/>
    <mergeCell ref="L63:M63"/>
    <mergeCell ref="L64:M64"/>
    <mergeCell ref="L65:M65"/>
    <mergeCell ref="L61:M61"/>
    <mergeCell ref="L59:M59"/>
    <mergeCell ref="L60:M60"/>
    <mergeCell ref="L72:M72"/>
    <mergeCell ref="L73:M73"/>
    <mergeCell ref="L74:M74"/>
    <mergeCell ref="L75:M75"/>
    <mergeCell ref="L76:M76"/>
    <mergeCell ref="L77:M77"/>
    <mergeCell ref="L66:M66"/>
    <mergeCell ref="L67:M67"/>
    <mergeCell ref="L68:M68"/>
    <mergeCell ref="L69:M69"/>
    <mergeCell ref="L70:M70"/>
    <mergeCell ref="L71:M71"/>
    <mergeCell ref="L84:M84"/>
    <mergeCell ref="L85:M85"/>
    <mergeCell ref="L86:M86"/>
    <mergeCell ref="L78:M78"/>
    <mergeCell ref="L79:M79"/>
    <mergeCell ref="L80:M80"/>
    <mergeCell ref="L81:M81"/>
    <mergeCell ref="L82:M82"/>
    <mergeCell ref="L83:M83"/>
    <mergeCell ref="L88:M88"/>
    <mergeCell ref="L89:M89"/>
    <mergeCell ref="L90:M90"/>
    <mergeCell ref="L91:M91"/>
    <mergeCell ref="L92:M92"/>
    <mergeCell ref="L93:M93"/>
    <mergeCell ref="L87:M87"/>
    <mergeCell ref="L100:M100"/>
    <mergeCell ref="L101:M101"/>
    <mergeCell ref="L102:M102"/>
    <mergeCell ref="L103:M103"/>
    <mergeCell ref="L104:M104"/>
    <mergeCell ref="L105:M105"/>
    <mergeCell ref="L94:M94"/>
    <mergeCell ref="L95:M95"/>
    <mergeCell ref="L96:M96"/>
    <mergeCell ref="L97:M97"/>
    <mergeCell ref="L98:M98"/>
    <mergeCell ref="L99:M99"/>
    <mergeCell ref="L112:M112"/>
    <mergeCell ref="L113:M113"/>
    <mergeCell ref="L114:M114"/>
    <mergeCell ref="L115:M115"/>
    <mergeCell ref="L116:M116"/>
    <mergeCell ref="L117:M117"/>
    <mergeCell ref="L106:M106"/>
    <mergeCell ref="L107:M107"/>
    <mergeCell ref="L108:M108"/>
    <mergeCell ref="L109:M109"/>
    <mergeCell ref="L110:M110"/>
    <mergeCell ref="L111:M111"/>
    <mergeCell ref="B129:C129"/>
    <mergeCell ref="B143:C143"/>
    <mergeCell ref="L124:M124"/>
    <mergeCell ref="L125:M125"/>
    <mergeCell ref="L126:M126"/>
    <mergeCell ref="L127:M127"/>
    <mergeCell ref="L118:M118"/>
    <mergeCell ref="L119:M119"/>
    <mergeCell ref="L120:M120"/>
    <mergeCell ref="L121:M121"/>
    <mergeCell ref="L122:M122"/>
    <mergeCell ref="L123:M123"/>
    <mergeCell ref="L128:M128"/>
    <mergeCell ref="L129:M129"/>
  </mergeCells>
  <printOptions horizontalCentered="1"/>
  <pageMargins left="0.511811023622047" right="0.27559055118110198" top="0.74803149606299202" bottom="0.71" header="0.31496062992126" footer="0.31496062992126"/>
  <pageSetup paperSize="5" scale="80" firstPageNumber="16" orientation="landscape" useFirstPageNumber="1" verticalDpi="0"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135"/>
  <sheetViews>
    <sheetView view="pageBreakPreview" topLeftCell="A25" zoomScale="90" zoomScaleSheetLayoutView="90" workbookViewId="0">
      <selection activeCell="K66" sqref="K66"/>
    </sheetView>
  </sheetViews>
  <sheetFormatPr defaultColWidth="24.28515625" defaultRowHeight="15" x14ac:dyDescent="0.25"/>
  <cols>
    <col min="1" max="1" width="5.140625" style="105" customWidth="1"/>
    <col min="2" max="2" width="32.42578125" style="105" customWidth="1"/>
    <col min="3" max="3" width="8" style="105" customWidth="1"/>
    <col min="4" max="4" width="7" style="113" customWidth="1"/>
    <col min="5" max="5" width="10" style="105" customWidth="1"/>
    <col min="6" max="6" width="13.5703125" style="105" customWidth="1"/>
    <col min="7" max="7" width="12.5703125" style="105" customWidth="1"/>
    <col min="8" max="8" width="19.7109375" style="111" customWidth="1"/>
    <col min="9" max="9" width="9.140625" style="112" customWidth="1"/>
    <col min="10" max="10" width="11.85546875" style="112" customWidth="1"/>
    <col min="11" max="11" width="24.28515625" style="105"/>
    <col min="12" max="12" width="24.42578125" style="105" bestFit="1" customWidth="1"/>
    <col min="13" max="16384" width="24.28515625" style="105"/>
  </cols>
  <sheetData>
    <row r="2" spans="1:10" ht="18" x14ac:dyDescent="0.25">
      <c r="A2" s="509" t="s">
        <v>327</v>
      </c>
      <c r="B2" s="509"/>
      <c r="C2" s="509"/>
      <c r="D2" s="509"/>
      <c r="E2" s="509"/>
      <c r="F2" s="509"/>
      <c r="G2" s="509"/>
      <c r="H2" s="509"/>
      <c r="I2" s="509"/>
      <c r="J2" s="509"/>
    </row>
    <row r="3" spans="1:10" ht="18" x14ac:dyDescent="0.25">
      <c r="A3" s="509" t="s">
        <v>304</v>
      </c>
      <c r="B3" s="509"/>
      <c r="C3" s="509"/>
      <c r="D3" s="509"/>
      <c r="E3" s="509"/>
      <c r="F3" s="509"/>
      <c r="G3" s="509"/>
      <c r="H3" s="509"/>
      <c r="I3" s="509"/>
      <c r="J3" s="509"/>
    </row>
    <row r="4" spans="1:10" ht="18" x14ac:dyDescent="0.25">
      <c r="A4" s="509" t="s">
        <v>328</v>
      </c>
      <c r="B4" s="509"/>
      <c r="C4" s="509"/>
      <c r="D4" s="509"/>
      <c r="E4" s="509"/>
      <c r="F4" s="509"/>
      <c r="G4" s="509"/>
      <c r="H4" s="509"/>
      <c r="I4" s="509"/>
      <c r="J4" s="509"/>
    </row>
    <row r="6" spans="1:10" s="110" customFormat="1" ht="22.5" customHeight="1" x14ac:dyDescent="0.25">
      <c r="A6" s="508" t="s">
        <v>198</v>
      </c>
      <c r="B6" s="508" t="s">
        <v>570</v>
      </c>
      <c r="C6" s="510" t="s">
        <v>207</v>
      </c>
      <c r="D6" s="510"/>
      <c r="E6" s="510"/>
      <c r="F6" s="508" t="s">
        <v>202</v>
      </c>
      <c r="G6" s="511" t="s">
        <v>203</v>
      </c>
      <c r="H6" s="512" t="s">
        <v>204</v>
      </c>
      <c r="I6" s="511" t="s">
        <v>205</v>
      </c>
      <c r="J6" s="508" t="s">
        <v>206</v>
      </c>
    </row>
    <row r="7" spans="1:10" s="110" customFormat="1" ht="22.5" customHeight="1" x14ac:dyDescent="0.25">
      <c r="A7" s="508"/>
      <c r="B7" s="508"/>
      <c r="C7" s="362" t="s">
        <v>199</v>
      </c>
      <c r="D7" s="362" t="s">
        <v>200</v>
      </c>
      <c r="E7" s="362" t="s">
        <v>201</v>
      </c>
      <c r="F7" s="508"/>
      <c r="G7" s="511"/>
      <c r="H7" s="512"/>
      <c r="I7" s="511"/>
      <c r="J7" s="508"/>
    </row>
    <row r="8" spans="1:10" s="110" customFormat="1" x14ac:dyDescent="0.25">
      <c r="A8" s="363" t="s">
        <v>5</v>
      </c>
      <c r="B8" s="364" t="s">
        <v>160</v>
      </c>
      <c r="C8" s="363"/>
      <c r="D8" s="365"/>
      <c r="E8" s="363"/>
      <c r="F8" s="363"/>
      <c r="G8" s="363"/>
      <c r="H8" s="366"/>
      <c r="I8" s="367"/>
      <c r="J8" s="367"/>
    </row>
    <row r="9" spans="1:10" x14ac:dyDescent="0.2">
      <c r="A9" s="368"/>
      <c r="B9" s="369" t="s">
        <v>160</v>
      </c>
      <c r="C9" s="368"/>
      <c r="D9" s="370"/>
      <c r="E9" s="368"/>
      <c r="F9" s="306" t="s">
        <v>571</v>
      </c>
      <c r="G9" s="371">
        <v>2017</v>
      </c>
      <c r="H9" s="308">
        <v>132545000</v>
      </c>
      <c r="I9" s="372" t="s">
        <v>572</v>
      </c>
      <c r="J9" s="372" t="s">
        <v>573</v>
      </c>
    </row>
    <row r="10" spans="1:10" s="110" customFormat="1" ht="15" customHeight="1" x14ac:dyDescent="0.25">
      <c r="A10" s="363" t="s">
        <v>7</v>
      </c>
      <c r="B10" s="364" t="s">
        <v>195</v>
      </c>
      <c r="C10" s="363"/>
      <c r="D10" s="365"/>
      <c r="E10" s="363"/>
      <c r="F10" s="363"/>
      <c r="G10" s="363"/>
      <c r="H10" s="366"/>
      <c r="I10" s="367"/>
      <c r="J10" s="367"/>
    </row>
    <row r="11" spans="1:10" x14ac:dyDescent="0.2">
      <c r="A11" s="368"/>
      <c r="B11" s="318" t="s">
        <v>494</v>
      </c>
      <c r="C11" s="368"/>
      <c r="D11" s="370"/>
      <c r="E11" s="368"/>
      <c r="F11" s="373" t="s">
        <v>574</v>
      </c>
      <c r="G11" s="309">
        <v>2014</v>
      </c>
      <c r="H11" s="319">
        <v>2000000</v>
      </c>
      <c r="I11" s="374"/>
      <c r="J11" s="374"/>
    </row>
    <row r="12" spans="1:10" x14ac:dyDescent="0.2">
      <c r="A12" s="368"/>
      <c r="B12" s="324" t="s">
        <v>495</v>
      </c>
      <c r="C12" s="368"/>
      <c r="D12" s="370"/>
      <c r="E12" s="368"/>
      <c r="F12" s="375" t="s">
        <v>575</v>
      </c>
      <c r="G12" s="309">
        <v>2014</v>
      </c>
      <c r="H12" s="319">
        <v>4990395</v>
      </c>
      <c r="I12" s="374"/>
      <c r="J12" s="374"/>
    </row>
    <row r="13" spans="1:10" x14ac:dyDescent="0.2">
      <c r="A13" s="368"/>
      <c r="B13" s="324" t="s">
        <v>496</v>
      </c>
      <c r="C13" s="368"/>
      <c r="D13" s="370"/>
      <c r="E13" s="368"/>
      <c r="F13" s="375" t="s">
        <v>576</v>
      </c>
      <c r="G13" s="309">
        <v>2015</v>
      </c>
      <c r="H13" s="319">
        <v>1600000</v>
      </c>
      <c r="I13" s="374"/>
      <c r="J13" s="374"/>
    </row>
    <row r="14" spans="1:10" x14ac:dyDescent="0.2">
      <c r="A14" s="368"/>
      <c r="B14" s="324" t="s">
        <v>495</v>
      </c>
      <c r="C14" s="368"/>
      <c r="D14" s="370"/>
      <c r="E14" s="368"/>
      <c r="F14" s="375" t="s">
        <v>575</v>
      </c>
      <c r="G14" s="309">
        <v>2015</v>
      </c>
      <c r="H14" s="319">
        <v>9800000</v>
      </c>
      <c r="I14" s="374"/>
      <c r="J14" s="374"/>
    </row>
    <row r="15" spans="1:10" x14ac:dyDescent="0.2">
      <c r="A15" s="368"/>
      <c r="B15" s="324" t="s">
        <v>495</v>
      </c>
      <c r="C15" s="368"/>
      <c r="D15" s="370"/>
      <c r="E15" s="368"/>
      <c r="F15" s="375" t="s">
        <v>575</v>
      </c>
      <c r="G15" s="309">
        <v>2015</v>
      </c>
      <c r="H15" s="319">
        <v>7500000</v>
      </c>
      <c r="I15" s="374"/>
      <c r="J15" s="374"/>
    </row>
    <row r="16" spans="1:10" x14ac:dyDescent="0.2">
      <c r="A16" s="368"/>
      <c r="B16" s="324" t="s">
        <v>497</v>
      </c>
      <c r="C16" s="368"/>
      <c r="D16" s="370"/>
      <c r="E16" s="368"/>
      <c r="F16" s="375" t="s">
        <v>576</v>
      </c>
      <c r="G16" s="309">
        <v>2015</v>
      </c>
      <c r="H16" s="319">
        <v>4500000</v>
      </c>
      <c r="I16" s="374"/>
      <c r="J16" s="374"/>
    </row>
    <row r="17" spans="1:12" x14ac:dyDescent="0.2">
      <c r="A17" s="368"/>
      <c r="B17" s="324" t="s">
        <v>498</v>
      </c>
      <c r="C17" s="368"/>
      <c r="D17" s="370"/>
      <c r="E17" s="368"/>
      <c r="F17" s="375" t="s">
        <v>576</v>
      </c>
      <c r="G17" s="309">
        <v>2015</v>
      </c>
      <c r="H17" s="319">
        <v>7000000</v>
      </c>
      <c r="I17" s="374"/>
      <c r="J17" s="374"/>
    </row>
    <row r="18" spans="1:12" x14ac:dyDescent="0.2">
      <c r="A18" s="368"/>
      <c r="B18" s="324" t="s">
        <v>499</v>
      </c>
      <c r="C18" s="368"/>
      <c r="D18" s="370"/>
      <c r="E18" s="368"/>
      <c r="F18" s="375" t="s">
        <v>576</v>
      </c>
      <c r="G18" s="309">
        <v>2015</v>
      </c>
      <c r="H18" s="327">
        <v>3500000</v>
      </c>
      <c r="I18" s="374"/>
      <c r="J18" s="374"/>
    </row>
    <row r="19" spans="1:12" x14ac:dyDescent="0.2">
      <c r="A19" s="368"/>
      <c r="B19" s="324" t="s">
        <v>500</v>
      </c>
      <c r="C19" s="368"/>
      <c r="D19" s="370"/>
      <c r="E19" s="368"/>
      <c r="F19" s="375" t="s">
        <v>576</v>
      </c>
      <c r="G19" s="309">
        <v>2015</v>
      </c>
      <c r="H19" s="319">
        <v>1500000</v>
      </c>
      <c r="I19" s="374"/>
      <c r="J19" s="374"/>
    </row>
    <row r="20" spans="1:12" x14ac:dyDescent="0.2">
      <c r="A20" s="368"/>
      <c r="B20" s="324" t="s">
        <v>501</v>
      </c>
      <c r="C20" s="368"/>
      <c r="D20" s="370"/>
      <c r="E20" s="368"/>
      <c r="F20" s="375" t="s">
        <v>576</v>
      </c>
      <c r="G20" s="309">
        <v>2015</v>
      </c>
      <c r="H20" s="319">
        <v>5000000</v>
      </c>
      <c r="I20" s="374"/>
      <c r="J20" s="374"/>
    </row>
    <row r="21" spans="1:12" x14ac:dyDescent="0.2">
      <c r="A21" s="368"/>
      <c r="B21" s="324" t="s">
        <v>502</v>
      </c>
      <c r="C21" s="368"/>
      <c r="D21" s="370"/>
      <c r="E21" s="368"/>
      <c r="F21" s="375" t="s">
        <v>577</v>
      </c>
      <c r="G21" s="309">
        <v>2015</v>
      </c>
      <c r="H21" s="319">
        <v>14484600</v>
      </c>
      <c r="I21" s="374"/>
      <c r="J21" s="374"/>
    </row>
    <row r="22" spans="1:12" x14ac:dyDescent="0.2">
      <c r="A22" s="368"/>
      <c r="B22" s="324" t="s">
        <v>503</v>
      </c>
      <c r="C22" s="368"/>
      <c r="D22" s="370"/>
      <c r="E22" s="376"/>
      <c r="F22" s="375" t="s">
        <v>578</v>
      </c>
      <c r="G22" s="309">
        <v>2016</v>
      </c>
      <c r="H22" s="319">
        <v>6000000</v>
      </c>
      <c r="I22" s="374"/>
      <c r="J22" s="374"/>
    </row>
    <row r="23" spans="1:12" x14ac:dyDescent="0.2">
      <c r="A23" s="368"/>
      <c r="B23" s="324" t="s">
        <v>504</v>
      </c>
      <c r="C23" s="368"/>
      <c r="D23" s="370"/>
      <c r="E23" s="376"/>
      <c r="F23" s="375" t="s">
        <v>576</v>
      </c>
      <c r="G23" s="309">
        <v>2016</v>
      </c>
      <c r="H23" s="319">
        <v>15000000</v>
      </c>
      <c r="I23" s="374"/>
      <c r="J23" s="374"/>
    </row>
    <row r="24" spans="1:12" x14ac:dyDescent="0.2">
      <c r="A24" s="368"/>
      <c r="B24" s="324" t="s">
        <v>505</v>
      </c>
      <c r="C24" s="368"/>
      <c r="D24" s="370"/>
      <c r="E24" s="376"/>
      <c r="F24" s="375" t="s">
        <v>579</v>
      </c>
      <c r="G24" s="309">
        <v>2016</v>
      </c>
      <c r="H24" s="327">
        <v>4850000</v>
      </c>
      <c r="I24" s="374"/>
      <c r="J24" s="374"/>
    </row>
    <row r="25" spans="1:12" s="106" customFormat="1" x14ac:dyDescent="0.2">
      <c r="A25" s="377"/>
      <c r="B25" s="324" t="s">
        <v>506</v>
      </c>
      <c r="C25" s="377"/>
      <c r="D25" s="378"/>
      <c r="E25" s="379"/>
      <c r="F25" s="375" t="s">
        <v>580</v>
      </c>
      <c r="G25" s="309">
        <v>2014</v>
      </c>
      <c r="H25" s="319">
        <v>47876250</v>
      </c>
      <c r="I25" s="380"/>
      <c r="J25" s="380"/>
      <c r="L25" s="107">
        <f>SUM(H25:H28)</f>
        <v>74651250</v>
      </c>
    </row>
    <row r="26" spans="1:12" s="106" customFormat="1" x14ac:dyDescent="0.2">
      <c r="A26" s="377"/>
      <c r="B26" s="324" t="s">
        <v>507</v>
      </c>
      <c r="C26" s="377"/>
      <c r="D26" s="378"/>
      <c r="E26" s="379"/>
      <c r="F26" s="375" t="s">
        <v>575</v>
      </c>
      <c r="G26" s="309">
        <v>2017</v>
      </c>
      <c r="H26" s="319">
        <v>5575000</v>
      </c>
      <c r="I26" s="380"/>
      <c r="J26" s="380"/>
      <c r="L26" s="107">
        <f>SUM(H59:H62)</f>
        <v>245557000</v>
      </c>
    </row>
    <row r="27" spans="1:12" s="106" customFormat="1" x14ac:dyDescent="0.2">
      <c r="A27" s="377"/>
      <c r="B27" s="324" t="s">
        <v>508</v>
      </c>
      <c r="C27" s="377"/>
      <c r="D27" s="378"/>
      <c r="E27" s="379"/>
      <c r="F27" s="375" t="s">
        <v>574</v>
      </c>
      <c r="G27" s="309">
        <v>2017</v>
      </c>
      <c r="H27" s="319">
        <v>19400000</v>
      </c>
      <c r="I27" s="380"/>
      <c r="J27" s="380"/>
      <c r="L27" s="107">
        <f>SUM(H95:H97)</f>
        <v>391505600</v>
      </c>
    </row>
    <row r="28" spans="1:12" s="106" customFormat="1" x14ac:dyDescent="0.2">
      <c r="A28" s="377"/>
      <c r="B28" s="324" t="s">
        <v>509</v>
      </c>
      <c r="C28" s="377"/>
      <c r="D28" s="378"/>
      <c r="E28" s="379"/>
      <c r="F28" s="375" t="s">
        <v>580</v>
      </c>
      <c r="G28" s="309">
        <v>2017</v>
      </c>
      <c r="H28" s="319">
        <v>1800000</v>
      </c>
      <c r="I28" s="380"/>
      <c r="J28" s="380"/>
      <c r="L28" s="108">
        <f>SUM(H131)</f>
        <v>0</v>
      </c>
    </row>
    <row r="29" spans="1:12" s="106" customFormat="1" x14ac:dyDescent="0.2">
      <c r="A29" s="377"/>
      <c r="B29" s="324" t="s">
        <v>507</v>
      </c>
      <c r="C29" s="377"/>
      <c r="D29" s="378"/>
      <c r="E29" s="379"/>
      <c r="F29" s="375" t="s">
        <v>575</v>
      </c>
      <c r="G29" s="309">
        <v>2018</v>
      </c>
      <c r="H29" s="319">
        <v>9000000</v>
      </c>
      <c r="I29" s="380"/>
      <c r="J29" s="380"/>
      <c r="L29" s="108"/>
    </row>
    <row r="30" spans="1:12" s="106" customFormat="1" x14ac:dyDescent="0.2">
      <c r="A30" s="377"/>
      <c r="B30" s="324" t="s">
        <v>496</v>
      </c>
      <c r="C30" s="377"/>
      <c r="D30" s="378"/>
      <c r="E30" s="379"/>
      <c r="F30" s="375" t="s">
        <v>576</v>
      </c>
      <c r="G30" s="309">
        <v>2018</v>
      </c>
      <c r="H30" s="319">
        <v>1616750</v>
      </c>
      <c r="I30" s="380"/>
      <c r="J30" s="380"/>
      <c r="L30" s="107">
        <f>SUM(L25:L28)</f>
        <v>711713850</v>
      </c>
    </row>
    <row r="31" spans="1:12" s="106" customFormat="1" x14ac:dyDescent="0.2">
      <c r="A31" s="377"/>
      <c r="B31" s="324" t="s">
        <v>510</v>
      </c>
      <c r="C31" s="377"/>
      <c r="D31" s="378"/>
      <c r="E31" s="379"/>
      <c r="F31" s="375" t="s">
        <v>578</v>
      </c>
      <c r="G31" s="309">
        <v>2018</v>
      </c>
      <c r="H31" s="319">
        <v>2500000</v>
      </c>
      <c r="I31" s="380"/>
      <c r="J31" s="380"/>
    </row>
    <row r="32" spans="1:12" s="106" customFormat="1" x14ac:dyDescent="0.2">
      <c r="A32" s="377"/>
      <c r="B32" s="324" t="s">
        <v>511</v>
      </c>
      <c r="C32" s="377"/>
      <c r="D32" s="378"/>
      <c r="E32" s="379"/>
      <c r="F32" s="375" t="s">
        <v>579</v>
      </c>
      <c r="G32" s="309">
        <v>2018</v>
      </c>
      <c r="H32" s="319">
        <v>3000000</v>
      </c>
      <c r="I32" s="380"/>
      <c r="J32" s="380"/>
    </row>
    <row r="33" spans="1:11" s="106" customFormat="1" x14ac:dyDescent="0.2">
      <c r="A33" s="377"/>
      <c r="B33" s="324" t="s">
        <v>498</v>
      </c>
      <c r="C33" s="377"/>
      <c r="D33" s="378"/>
      <c r="E33" s="379"/>
      <c r="F33" s="375" t="s">
        <v>578</v>
      </c>
      <c r="G33" s="309">
        <v>2019</v>
      </c>
      <c r="H33" s="319">
        <v>10000000</v>
      </c>
      <c r="I33" s="381" t="s">
        <v>581</v>
      </c>
      <c r="J33" s="382"/>
    </row>
    <row r="34" spans="1:11" s="106" customFormat="1" x14ac:dyDescent="0.2">
      <c r="A34" s="377"/>
      <c r="B34" s="324" t="s">
        <v>512</v>
      </c>
      <c r="C34" s="377"/>
      <c r="D34" s="378"/>
      <c r="E34" s="379"/>
      <c r="F34" s="375" t="s">
        <v>578</v>
      </c>
      <c r="G34" s="309">
        <v>2019</v>
      </c>
      <c r="H34" s="319">
        <v>8362500</v>
      </c>
      <c r="I34" s="381" t="s">
        <v>581</v>
      </c>
      <c r="J34" s="382"/>
    </row>
    <row r="35" spans="1:11" s="106" customFormat="1" x14ac:dyDescent="0.2">
      <c r="A35" s="377"/>
      <c r="B35" s="328" t="s">
        <v>513</v>
      </c>
      <c r="C35" s="377"/>
      <c r="D35" s="378"/>
      <c r="E35" s="379"/>
      <c r="F35" s="383" t="s">
        <v>582</v>
      </c>
      <c r="G35" s="330">
        <v>2020</v>
      </c>
      <c r="H35" s="329">
        <v>6000000</v>
      </c>
      <c r="I35" s="384" t="s">
        <v>581</v>
      </c>
      <c r="J35" s="382"/>
    </row>
    <row r="36" spans="1:11" s="106" customFormat="1" x14ac:dyDescent="0.2">
      <c r="A36" s="377"/>
      <c r="B36" s="328" t="s">
        <v>514</v>
      </c>
      <c r="C36" s="377"/>
      <c r="D36" s="378"/>
      <c r="E36" s="379"/>
      <c r="F36" s="383" t="s">
        <v>579</v>
      </c>
      <c r="G36" s="330">
        <v>2020</v>
      </c>
      <c r="H36" s="329">
        <v>485000</v>
      </c>
      <c r="I36" s="384" t="s">
        <v>581</v>
      </c>
      <c r="J36" s="382" t="s">
        <v>515</v>
      </c>
    </row>
    <row r="37" spans="1:11" s="106" customFormat="1" x14ac:dyDescent="0.2">
      <c r="A37" s="377"/>
      <c r="B37" s="331" t="s">
        <v>514</v>
      </c>
      <c r="C37" s="377"/>
      <c r="D37" s="378"/>
      <c r="E37" s="379"/>
      <c r="F37" s="341" t="s">
        <v>579</v>
      </c>
      <c r="G37" s="333">
        <v>2020</v>
      </c>
      <c r="H37" s="332">
        <v>621320</v>
      </c>
      <c r="I37" s="334" t="s">
        <v>581</v>
      </c>
      <c r="J37" s="382" t="s">
        <v>515</v>
      </c>
    </row>
    <row r="38" spans="1:11" s="106" customFormat="1" x14ac:dyDescent="0.2">
      <c r="A38" s="377"/>
      <c r="B38" s="331" t="s">
        <v>495</v>
      </c>
      <c r="C38" s="377"/>
      <c r="D38" s="378"/>
      <c r="E38" s="379"/>
      <c r="F38" s="341" t="s">
        <v>575</v>
      </c>
      <c r="G38" s="334">
        <v>2022</v>
      </c>
      <c r="H38" s="332">
        <v>10500000</v>
      </c>
      <c r="I38" s="334" t="s">
        <v>581</v>
      </c>
      <c r="J38" s="382"/>
    </row>
    <row r="39" spans="1:11" s="106" customFormat="1" x14ac:dyDescent="0.2">
      <c r="A39" s="377"/>
      <c r="B39" s="331" t="s">
        <v>498</v>
      </c>
      <c r="C39" s="377"/>
      <c r="D39" s="378"/>
      <c r="E39" s="379"/>
      <c r="F39" s="341" t="s">
        <v>583</v>
      </c>
      <c r="G39" s="334">
        <v>2022</v>
      </c>
      <c r="H39" s="332">
        <v>2500000</v>
      </c>
      <c r="I39" s="334" t="s">
        <v>581</v>
      </c>
      <c r="J39" s="382"/>
    </row>
    <row r="40" spans="1:11" s="106" customFormat="1" x14ac:dyDescent="0.2">
      <c r="A40" s="377"/>
      <c r="B40" s="331" t="s">
        <v>516</v>
      </c>
      <c r="C40" s="377"/>
      <c r="D40" s="378"/>
      <c r="E40" s="379"/>
      <c r="F40" s="341" t="s">
        <v>575</v>
      </c>
      <c r="G40" s="334">
        <v>2022</v>
      </c>
      <c r="H40" s="332">
        <v>7150000</v>
      </c>
      <c r="I40" s="334" t="s">
        <v>581</v>
      </c>
      <c r="J40" s="382"/>
    </row>
    <row r="41" spans="1:11" s="106" customFormat="1" x14ac:dyDescent="0.2">
      <c r="A41" s="377"/>
      <c r="B41" s="331" t="s">
        <v>517</v>
      </c>
      <c r="C41" s="377"/>
      <c r="D41" s="378"/>
      <c r="E41" s="379"/>
      <c r="F41" s="341" t="s">
        <v>576</v>
      </c>
      <c r="G41" s="334">
        <v>2022</v>
      </c>
      <c r="H41" s="335">
        <v>3000000</v>
      </c>
      <c r="I41" s="334" t="s">
        <v>581</v>
      </c>
      <c r="J41" s="382"/>
      <c r="K41" s="107"/>
    </row>
    <row r="42" spans="1:11" s="106" customFormat="1" x14ac:dyDescent="0.2">
      <c r="A42" s="377"/>
      <c r="B42" s="331" t="s">
        <v>516</v>
      </c>
      <c r="C42" s="377"/>
      <c r="D42" s="378"/>
      <c r="E42" s="377"/>
      <c r="F42" s="341" t="s">
        <v>575</v>
      </c>
      <c r="G42" s="334">
        <v>2022</v>
      </c>
      <c r="H42" s="332">
        <v>9310250</v>
      </c>
      <c r="I42" s="334" t="s">
        <v>581</v>
      </c>
      <c r="J42" s="382"/>
      <c r="K42" s="107"/>
    </row>
    <row r="43" spans="1:11" s="106" customFormat="1" x14ac:dyDescent="0.2">
      <c r="A43" s="377"/>
      <c r="B43" s="331" t="s">
        <v>518</v>
      </c>
      <c r="C43" s="377"/>
      <c r="D43" s="378"/>
      <c r="E43" s="377"/>
      <c r="F43" s="341"/>
      <c r="G43" s="333">
        <v>2022</v>
      </c>
      <c r="H43" s="336">
        <v>7186000</v>
      </c>
      <c r="I43" s="334" t="s">
        <v>581</v>
      </c>
      <c r="J43" s="382"/>
    </row>
    <row r="44" spans="1:11" s="106" customFormat="1" x14ac:dyDescent="0.2">
      <c r="A44" s="377"/>
      <c r="B44" s="331" t="s">
        <v>511</v>
      </c>
      <c r="C44" s="377"/>
      <c r="D44" s="378"/>
      <c r="E44" s="379"/>
      <c r="F44" s="375" t="s">
        <v>579</v>
      </c>
      <c r="G44" s="333">
        <v>2022</v>
      </c>
      <c r="H44" s="336">
        <v>6187500</v>
      </c>
      <c r="I44" s="334" t="s">
        <v>581</v>
      </c>
      <c r="J44" s="382"/>
    </row>
    <row r="45" spans="1:11" s="106" customFormat="1" x14ac:dyDescent="0.2">
      <c r="A45" s="377"/>
      <c r="B45" s="331" t="s">
        <v>519</v>
      </c>
      <c r="C45" s="377"/>
      <c r="D45" s="378"/>
      <c r="E45" s="379"/>
      <c r="F45" s="341"/>
      <c r="G45" s="333">
        <v>2022</v>
      </c>
      <c r="H45" s="337">
        <v>1237584</v>
      </c>
      <c r="I45" s="334" t="s">
        <v>581</v>
      </c>
      <c r="J45" s="382" t="s">
        <v>515</v>
      </c>
    </row>
    <row r="46" spans="1:11" s="106" customFormat="1" x14ac:dyDescent="0.25">
      <c r="A46" s="377"/>
      <c r="B46" s="385"/>
      <c r="C46" s="377"/>
      <c r="D46" s="378"/>
      <c r="E46" s="377"/>
      <c r="F46" s="377"/>
      <c r="G46" s="377"/>
      <c r="H46" s="386"/>
      <c r="I46" s="380"/>
      <c r="J46" s="380"/>
    </row>
    <row r="47" spans="1:11" s="106" customFormat="1" x14ac:dyDescent="0.25">
      <c r="A47" s="387" t="s">
        <v>208</v>
      </c>
      <c r="B47" s="388" t="s">
        <v>161</v>
      </c>
      <c r="C47" s="387"/>
      <c r="D47" s="389"/>
      <c r="E47" s="387"/>
      <c r="F47" s="387"/>
      <c r="G47" s="387"/>
      <c r="H47" s="390"/>
      <c r="I47" s="391"/>
      <c r="J47" s="391"/>
    </row>
    <row r="48" spans="1:11" s="109" customFormat="1" x14ac:dyDescent="0.25">
      <c r="A48" s="377"/>
      <c r="B48" s="339" t="s">
        <v>520</v>
      </c>
      <c r="C48" s="377"/>
      <c r="D48" s="378"/>
      <c r="E48" s="377"/>
      <c r="F48" s="341" t="s">
        <v>584</v>
      </c>
      <c r="G48" s="341">
        <v>2014</v>
      </c>
      <c r="H48" s="340">
        <v>28000000</v>
      </c>
      <c r="I48" s="341" t="s">
        <v>585</v>
      </c>
      <c r="J48" s="341" t="s">
        <v>586</v>
      </c>
    </row>
    <row r="49" spans="1:10" s="106" customFormat="1" ht="22.5" x14ac:dyDescent="0.25">
      <c r="A49" s="377"/>
      <c r="B49" s="339" t="s">
        <v>521</v>
      </c>
      <c r="C49" s="377"/>
      <c r="D49" s="378"/>
      <c r="E49" s="377"/>
      <c r="F49" s="341" t="s">
        <v>587</v>
      </c>
      <c r="G49" s="341">
        <v>2012</v>
      </c>
      <c r="H49" s="340">
        <v>80000000</v>
      </c>
      <c r="I49" s="341" t="s">
        <v>581</v>
      </c>
      <c r="J49" s="341" t="s">
        <v>588</v>
      </c>
    </row>
    <row r="50" spans="1:10" s="106" customFormat="1" x14ac:dyDescent="0.25">
      <c r="A50" s="377"/>
      <c r="B50" s="339" t="s">
        <v>522</v>
      </c>
      <c r="C50" s="377"/>
      <c r="D50" s="378"/>
      <c r="E50" s="379"/>
      <c r="F50" s="341" t="s">
        <v>587</v>
      </c>
      <c r="G50" s="333">
        <v>2022</v>
      </c>
      <c r="H50" s="336">
        <v>30387000</v>
      </c>
      <c r="I50" s="341" t="s">
        <v>581</v>
      </c>
      <c r="J50" s="341" t="s">
        <v>589</v>
      </c>
    </row>
    <row r="51" spans="1:10" s="106" customFormat="1" x14ac:dyDescent="0.25">
      <c r="A51" s="377"/>
      <c r="B51" s="339" t="s">
        <v>523</v>
      </c>
      <c r="C51" s="377"/>
      <c r="D51" s="378"/>
      <c r="E51" s="379"/>
      <c r="F51" s="341" t="s">
        <v>587</v>
      </c>
      <c r="G51" s="341">
        <v>2000</v>
      </c>
      <c r="H51" s="340">
        <v>70000000</v>
      </c>
      <c r="I51" s="341" t="s">
        <v>581</v>
      </c>
      <c r="J51" s="341" t="s">
        <v>590</v>
      </c>
    </row>
    <row r="52" spans="1:10" s="109" customFormat="1" x14ac:dyDescent="0.25">
      <c r="A52" s="377"/>
      <c r="B52" s="339" t="s">
        <v>524</v>
      </c>
      <c r="C52" s="377"/>
      <c r="D52" s="378"/>
      <c r="E52" s="379"/>
      <c r="F52" s="341" t="s">
        <v>584</v>
      </c>
      <c r="G52" s="341">
        <v>2015</v>
      </c>
      <c r="H52" s="340">
        <v>15842000</v>
      </c>
      <c r="I52" s="341" t="s">
        <v>581</v>
      </c>
      <c r="J52" s="341" t="s">
        <v>591</v>
      </c>
    </row>
    <row r="53" spans="1:10" s="106" customFormat="1" x14ac:dyDescent="0.25">
      <c r="A53" s="377"/>
      <c r="B53" s="339" t="s">
        <v>525</v>
      </c>
      <c r="C53" s="377"/>
      <c r="D53" s="378"/>
      <c r="E53" s="379"/>
      <c r="F53" s="341" t="s">
        <v>592</v>
      </c>
      <c r="G53" s="341">
        <v>2015</v>
      </c>
      <c r="H53" s="340">
        <v>40000000</v>
      </c>
      <c r="I53" s="341" t="s">
        <v>581</v>
      </c>
      <c r="J53" s="341" t="s">
        <v>591</v>
      </c>
    </row>
    <row r="54" spans="1:10" s="106" customFormat="1" x14ac:dyDescent="0.25">
      <c r="A54" s="377"/>
      <c r="B54" s="339" t="s">
        <v>526</v>
      </c>
      <c r="C54" s="377"/>
      <c r="D54" s="378"/>
      <c r="E54" s="379"/>
      <c r="F54" s="341" t="s">
        <v>584</v>
      </c>
      <c r="G54" s="341"/>
      <c r="H54" s="340">
        <v>105916000</v>
      </c>
      <c r="I54" s="341" t="s">
        <v>581</v>
      </c>
      <c r="J54" s="341" t="s">
        <v>591</v>
      </c>
    </row>
    <row r="55" spans="1:10" s="106" customFormat="1" x14ac:dyDescent="0.25">
      <c r="A55" s="377"/>
      <c r="B55" s="339" t="s">
        <v>527</v>
      </c>
      <c r="C55" s="377"/>
      <c r="D55" s="378"/>
      <c r="E55" s="379"/>
      <c r="F55" s="341" t="s">
        <v>584</v>
      </c>
      <c r="G55" s="341"/>
      <c r="H55" s="340">
        <v>92467000</v>
      </c>
      <c r="I55" s="341" t="s">
        <v>581</v>
      </c>
      <c r="J55" s="341" t="s">
        <v>591</v>
      </c>
    </row>
    <row r="56" spans="1:10" s="106" customFormat="1" x14ac:dyDescent="0.25">
      <c r="A56" s="377"/>
      <c r="B56" s="339" t="s">
        <v>528</v>
      </c>
      <c r="C56" s="377"/>
      <c r="D56" s="378"/>
      <c r="E56" s="379"/>
      <c r="F56" s="341" t="s">
        <v>584</v>
      </c>
      <c r="G56" s="341"/>
      <c r="H56" s="340">
        <v>70045000</v>
      </c>
      <c r="I56" s="341" t="s">
        <v>581</v>
      </c>
      <c r="J56" s="341" t="s">
        <v>591</v>
      </c>
    </row>
    <row r="57" spans="1:10" s="106" customFormat="1" x14ac:dyDescent="0.25">
      <c r="A57" s="377"/>
      <c r="B57" s="339" t="s">
        <v>529</v>
      </c>
      <c r="C57" s="377"/>
      <c r="D57" s="392"/>
      <c r="E57" s="379"/>
      <c r="F57" s="341" t="s">
        <v>593</v>
      </c>
      <c r="G57" s="341"/>
      <c r="H57" s="340">
        <v>25216900</v>
      </c>
      <c r="I57" s="341"/>
      <c r="J57" s="341" t="s">
        <v>591</v>
      </c>
    </row>
    <row r="58" spans="1:10" s="106" customFormat="1" x14ac:dyDescent="0.25">
      <c r="A58" s="377"/>
      <c r="B58" s="339" t="s">
        <v>530</v>
      </c>
      <c r="C58" s="377"/>
      <c r="D58" s="392"/>
      <c r="E58" s="379"/>
      <c r="F58" s="341" t="s">
        <v>584</v>
      </c>
      <c r="G58" s="341">
        <v>2015</v>
      </c>
      <c r="H58" s="340">
        <v>50797000</v>
      </c>
      <c r="I58" s="341"/>
      <c r="J58" s="341" t="s">
        <v>591</v>
      </c>
    </row>
    <row r="59" spans="1:10" s="106" customFormat="1" x14ac:dyDescent="0.25">
      <c r="A59" s="377"/>
      <c r="B59" s="339" t="s">
        <v>531</v>
      </c>
      <c r="C59" s="377"/>
      <c r="D59" s="392"/>
      <c r="E59" s="379"/>
      <c r="F59" s="341" t="s">
        <v>584</v>
      </c>
      <c r="G59" s="341">
        <v>2015</v>
      </c>
      <c r="H59" s="340">
        <v>51432000</v>
      </c>
      <c r="I59" s="341"/>
      <c r="J59" s="341" t="s">
        <v>591</v>
      </c>
    </row>
    <row r="60" spans="1:10" s="106" customFormat="1" x14ac:dyDescent="0.25">
      <c r="A60" s="377"/>
      <c r="B60" s="339" t="s">
        <v>531</v>
      </c>
      <c r="C60" s="377"/>
      <c r="D60" s="378"/>
      <c r="E60" s="379"/>
      <c r="F60" s="341" t="s">
        <v>584</v>
      </c>
      <c r="G60" s="341">
        <v>2016</v>
      </c>
      <c r="H60" s="340">
        <v>107125000</v>
      </c>
      <c r="I60" s="341"/>
      <c r="J60" s="341"/>
    </row>
    <row r="61" spans="1:10" s="106" customFormat="1" x14ac:dyDescent="0.25">
      <c r="A61" s="377"/>
      <c r="B61" s="339" t="s">
        <v>532</v>
      </c>
      <c r="C61" s="377"/>
      <c r="D61" s="378"/>
      <c r="E61" s="379"/>
      <c r="F61" s="341" t="s">
        <v>584</v>
      </c>
      <c r="G61" s="341">
        <v>2015</v>
      </c>
      <c r="H61" s="340">
        <v>27000000</v>
      </c>
      <c r="I61" s="341" t="s">
        <v>581</v>
      </c>
      <c r="J61" s="341" t="s">
        <v>594</v>
      </c>
    </row>
    <row r="62" spans="1:10" s="106" customFormat="1" ht="21" customHeight="1" x14ac:dyDescent="0.25">
      <c r="A62" s="377"/>
      <c r="B62" s="339" t="s">
        <v>533</v>
      </c>
      <c r="C62" s="377"/>
      <c r="D62" s="378"/>
      <c r="E62" s="379"/>
      <c r="F62" s="341"/>
      <c r="G62" s="341">
        <v>2009</v>
      </c>
      <c r="H62" s="340">
        <v>60000000</v>
      </c>
      <c r="I62" s="341" t="s">
        <v>581</v>
      </c>
      <c r="J62" s="341" t="s">
        <v>591</v>
      </c>
    </row>
    <row r="63" spans="1:10" s="106" customFormat="1" x14ac:dyDescent="0.25">
      <c r="A63" s="377"/>
      <c r="B63" s="339" t="s">
        <v>534</v>
      </c>
      <c r="C63" s="377"/>
      <c r="D63" s="378"/>
      <c r="E63" s="379"/>
      <c r="F63" s="341"/>
      <c r="G63" s="341"/>
      <c r="H63" s="340">
        <v>275000000</v>
      </c>
      <c r="I63" s="341" t="s">
        <v>581</v>
      </c>
      <c r="J63" s="341"/>
    </row>
    <row r="64" spans="1:10" s="106" customFormat="1" x14ac:dyDescent="0.2">
      <c r="A64" s="377"/>
      <c r="B64" s="342" t="s">
        <v>535</v>
      </c>
      <c r="C64" s="377"/>
      <c r="D64" s="378"/>
      <c r="E64" s="379"/>
      <c r="F64" s="342"/>
      <c r="G64" s="309">
        <v>2019</v>
      </c>
      <c r="H64" s="319">
        <v>22500000</v>
      </c>
      <c r="I64" s="381" t="s">
        <v>581</v>
      </c>
      <c r="J64" s="309" t="s">
        <v>591</v>
      </c>
    </row>
    <row r="65" spans="1:10" s="106" customFormat="1" x14ac:dyDescent="0.25">
      <c r="A65" s="377"/>
      <c r="B65" s="343" t="s">
        <v>536</v>
      </c>
      <c r="C65" s="377"/>
      <c r="D65" s="378"/>
      <c r="E65" s="379"/>
      <c r="F65" s="343"/>
      <c r="G65" s="344"/>
      <c r="H65" s="319">
        <v>348213800</v>
      </c>
      <c r="I65" s="393" t="s">
        <v>581</v>
      </c>
      <c r="J65" s="344"/>
    </row>
    <row r="66" spans="1:10" s="106" customFormat="1" x14ac:dyDescent="0.25">
      <c r="A66" s="377"/>
      <c r="B66" s="343" t="s">
        <v>537</v>
      </c>
      <c r="C66" s="377"/>
      <c r="D66" s="378"/>
      <c r="E66" s="379"/>
      <c r="F66" s="343"/>
      <c r="G66" s="344"/>
      <c r="H66" s="319">
        <v>80627100</v>
      </c>
      <c r="I66" s="393" t="s">
        <v>581</v>
      </c>
      <c r="J66" s="344"/>
    </row>
    <row r="67" spans="1:10" s="106" customFormat="1" x14ac:dyDescent="0.25">
      <c r="A67" s="377"/>
      <c r="B67" s="343" t="s">
        <v>538</v>
      </c>
      <c r="C67" s="377"/>
      <c r="D67" s="378"/>
      <c r="E67" s="379"/>
      <c r="F67" s="343"/>
      <c r="G67" s="345">
        <v>2019</v>
      </c>
      <c r="H67" s="319">
        <v>95441000</v>
      </c>
      <c r="I67" s="393" t="s">
        <v>581</v>
      </c>
      <c r="J67" s="344"/>
    </row>
    <row r="68" spans="1:10" s="106" customFormat="1" x14ac:dyDescent="0.2">
      <c r="A68" s="377"/>
      <c r="B68" s="339" t="s">
        <v>539</v>
      </c>
      <c r="C68" s="377"/>
      <c r="D68" s="378"/>
      <c r="E68" s="379"/>
      <c r="F68" s="339"/>
      <c r="G68" s="347">
        <v>2021</v>
      </c>
      <c r="H68" s="346">
        <v>62790500</v>
      </c>
      <c r="I68" s="347" t="s">
        <v>581</v>
      </c>
      <c r="J68" s="347" t="s">
        <v>595</v>
      </c>
    </row>
    <row r="69" spans="1:10" s="106" customFormat="1" x14ac:dyDescent="0.2">
      <c r="A69" s="377"/>
      <c r="B69" s="339" t="s">
        <v>540</v>
      </c>
      <c r="C69" s="377"/>
      <c r="D69" s="378"/>
      <c r="E69" s="379"/>
      <c r="F69" s="339"/>
      <c r="G69" s="347">
        <v>2021</v>
      </c>
      <c r="H69" s="346">
        <v>106478500</v>
      </c>
      <c r="I69" s="347" t="s">
        <v>581</v>
      </c>
      <c r="J69" s="309" t="s">
        <v>591</v>
      </c>
    </row>
    <row r="70" spans="1:10" s="106" customFormat="1" x14ac:dyDescent="0.2">
      <c r="A70" s="377"/>
      <c r="B70" s="339" t="s">
        <v>541</v>
      </c>
      <c r="C70" s="377"/>
      <c r="D70" s="378"/>
      <c r="E70" s="377"/>
      <c r="F70" s="339"/>
      <c r="G70" s="333">
        <v>2022</v>
      </c>
      <c r="H70" s="336">
        <v>20094000</v>
      </c>
      <c r="I70" s="394" t="s">
        <v>581</v>
      </c>
      <c r="J70" s="341" t="s">
        <v>591</v>
      </c>
    </row>
    <row r="71" spans="1:10" s="106" customFormat="1" x14ac:dyDescent="0.2">
      <c r="A71" s="387"/>
      <c r="B71" s="339" t="s">
        <v>542</v>
      </c>
      <c r="C71" s="387"/>
      <c r="D71" s="389"/>
      <c r="E71" s="387"/>
      <c r="F71" s="339"/>
      <c r="G71" s="333">
        <v>2022</v>
      </c>
      <c r="H71" s="336">
        <v>14512500</v>
      </c>
      <c r="I71" s="394" t="s">
        <v>581</v>
      </c>
      <c r="J71" s="341" t="s">
        <v>591</v>
      </c>
    </row>
    <row r="72" spans="1:10" s="106" customFormat="1" x14ac:dyDescent="0.25">
      <c r="A72" s="377"/>
      <c r="B72" s="339" t="s">
        <v>543</v>
      </c>
      <c r="C72" s="377"/>
      <c r="D72" s="378"/>
      <c r="E72" s="377"/>
      <c r="F72" s="339"/>
      <c r="G72" s="333">
        <v>2022</v>
      </c>
      <c r="H72" s="336">
        <v>1235000</v>
      </c>
      <c r="I72" s="341" t="s">
        <v>581</v>
      </c>
      <c r="J72" s="341" t="s">
        <v>515</v>
      </c>
    </row>
    <row r="73" spans="1:10" s="106" customFormat="1" x14ac:dyDescent="0.25">
      <c r="A73" s="377"/>
      <c r="B73" s="339"/>
      <c r="C73" s="377"/>
      <c r="D73" s="378"/>
      <c r="E73" s="377"/>
      <c r="F73" s="377"/>
      <c r="G73" s="377"/>
      <c r="H73" s="386"/>
      <c r="I73" s="380"/>
      <c r="J73" s="380"/>
    </row>
    <row r="74" spans="1:10" s="106" customFormat="1" x14ac:dyDescent="0.25">
      <c r="A74" s="377"/>
      <c r="B74" s="339"/>
      <c r="C74" s="377"/>
      <c r="D74" s="378"/>
      <c r="E74" s="377"/>
      <c r="F74" s="377"/>
      <c r="G74" s="377"/>
      <c r="H74" s="386"/>
      <c r="I74" s="380"/>
      <c r="J74" s="380"/>
    </row>
    <row r="75" spans="1:10" s="106" customFormat="1" x14ac:dyDescent="0.25">
      <c r="A75" s="377"/>
      <c r="B75" s="339"/>
      <c r="C75" s="377"/>
      <c r="D75" s="378"/>
      <c r="E75" s="377"/>
      <c r="F75" s="377"/>
      <c r="G75" s="377"/>
      <c r="H75" s="386"/>
      <c r="I75" s="380"/>
      <c r="J75" s="380"/>
    </row>
    <row r="76" spans="1:10" s="106" customFormat="1" x14ac:dyDescent="0.25">
      <c r="A76" s="377"/>
      <c r="B76" s="339"/>
      <c r="C76" s="377"/>
      <c r="D76" s="378"/>
      <c r="E76" s="377"/>
      <c r="F76" s="377"/>
      <c r="G76" s="377"/>
      <c r="H76" s="386"/>
      <c r="I76" s="380"/>
      <c r="J76" s="380"/>
    </row>
    <row r="77" spans="1:10" s="106" customFormat="1" x14ac:dyDescent="0.25">
      <c r="A77" s="377"/>
      <c r="B77" s="339"/>
      <c r="C77" s="377"/>
      <c r="D77" s="378"/>
      <c r="E77" s="377"/>
      <c r="F77" s="377"/>
      <c r="G77" s="377"/>
      <c r="H77" s="386"/>
      <c r="I77" s="380"/>
      <c r="J77" s="380"/>
    </row>
    <row r="78" spans="1:10" s="106" customFormat="1" x14ac:dyDescent="0.25">
      <c r="A78" s="377"/>
      <c r="B78" s="339"/>
      <c r="C78" s="377"/>
      <c r="D78" s="378"/>
      <c r="E78" s="377"/>
      <c r="F78" s="377"/>
      <c r="G78" s="377"/>
      <c r="H78" s="386"/>
      <c r="I78" s="380"/>
      <c r="J78" s="380"/>
    </row>
    <row r="79" spans="1:10" s="106" customFormat="1" x14ac:dyDescent="0.25">
      <c r="A79" s="377"/>
      <c r="B79" s="339"/>
      <c r="C79" s="377"/>
      <c r="D79" s="378"/>
      <c r="E79" s="377"/>
      <c r="F79" s="377"/>
      <c r="G79" s="377"/>
      <c r="H79" s="386"/>
      <c r="I79" s="380"/>
      <c r="J79" s="380"/>
    </row>
    <row r="80" spans="1:10" s="106" customFormat="1" x14ac:dyDescent="0.25">
      <c r="A80" s="377"/>
      <c r="B80" s="339"/>
      <c r="C80" s="377"/>
      <c r="D80" s="378"/>
      <c r="E80" s="377"/>
      <c r="F80" s="377"/>
      <c r="G80" s="377"/>
      <c r="H80" s="386"/>
      <c r="I80" s="380"/>
      <c r="J80" s="380"/>
    </row>
    <row r="81" spans="1:10" s="106" customFormat="1" x14ac:dyDescent="0.25">
      <c r="A81" s="377"/>
      <c r="B81" s="339"/>
      <c r="C81" s="377"/>
      <c r="D81" s="378"/>
      <c r="E81" s="377"/>
      <c r="F81" s="377"/>
      <c r="G81" s="377"/>
      <c r="H81" s="386"/>
      <c r="I81" s="380"/>
      <c r="J81" s="380"/>
    </row>
    <row r="82" spans="1:10" s="106" customFormat="1" x14ac:dyDescent="0.25">
      <c r="A82" s="377"/>
      <c r="B82" s="339"/>
      <c r="C82" s="377"/>
      <c r="D82" s="378"/>
      <c r="E82" s="377"/>
      <c r="F82" s="377"/>
      <c r="G82" s="377"/>
      <c r="H82" s="386"/>
      <c r="I82" s="380"/>
      <c r="J82" s="380"/>
    </row>
    <row r="83" spans="1:10" s="106" customFormat="1" x14ac:dyDescent="0.25">
      <c r="A83" s="377" t="s">
        <v>209</v>
      </c>
      <c r="B83" s="395" t="s">
        <v>596</v>
      </c>
      <c r="C83" s="377"/>
      <c r="D83" s="378"/>
      <c r="E83" s="377"/>
      <c r="F83" s="377"/>
      <c r="G83" s="377"/>
      <c r="H83" s="386"/>
      <c r="I83" s="380"/>
      <c r="J83" s="380"/>
    </row>
    <row r="84" spans="1:10" s="106" customFormat="1" x14ac:dyDescent="0.25">
      <c r="A84" s="377"/>
      <c r="B84" s="342" t="s">
        <v>544</v>
      </c>
      <c r="C84" s="377"/>
      <c r="D84" s="378"/>
      <c r="E84" s="377"/>
      <c r="F84" s="342" t="s">
        <v>597</v>
      </c>
      <c r="G84" s="350">
        <v>2014</v>
      </c>
      <c r="H84" s="349">
        <v>16993000</v>
      </c>
      <c r="I84" s="380"/>
      <c r="J84" s="341" t="s">
        <v>591</v>
      </c>
    </row>
    <row r="85" spans="1:10" s="109" customFormat="1" x14ac:dyDescent="0.2">
      <c r="A85" s="377"/>
      <c r="B85" s="342" t="s">
        <v>545</v>
      </c>
      <c r="C85" s="377"/>
      <c r="D85" s="378"/>
      <c r="E85" s="377"/>
      <c r="F85" s="342" t="s">
        <v>598</v>
      </c>
      <c r="G85" s="350">
        <v>2015</v>
      </c>
      <c r="H85" s="319">
        <v>48780300</v>
      </c>
      <c r="I85" s="380"/>
      <c r="J85" s="341" t="s">
        <v>591</v>
      </c>
    </row>
    <row r="86" spans="1:10" s="106" customFormat="1" x14ac:dyDescent="0.2">
      <c r="A86" s="377"/>
      <c r="B86" s="342" t="s">
        <v>546</v>
      </c>
      <c r="C86" s="377"/>
      <c r="D86" s="378"/>
      <c r="E86" s="377"/>
      <c r="F86" s="342" t="s">
        <v>597</v>
      </c>
      <c r="G86" s="350">
        <v>2018</v>
      </c>
      <c r="H86" s="351">
        <v>39138200</v>
      </c>
      <c r="I86" s="380"/>
      <c r="J86" s="341" t="s">
        <v>591</v>
      </c>
    </row>
    <row r="87" spans="1:10" s="106" customFormat="1" x14ac:dyDescent="0.2">
      <c r="A87" s="377"/>
      <c r="B87" s="342" t="s">
        <v>547</v>
      </c>
      <c r="C87" s="377"/>
      <c r="D87" s="378"/>
      <c r="E87" s="379"/>
      <c r="F87" s="396" t="s">
        <v>598</v>
      </c>
      <c r="G87" s="350">
        <v>2015</v>
      </c>
      <c r="H87" s="319">
        <v>63792000</v>
      </c>
      <c r="I87" s="380"/>
      <c r="J87" s="341" t="s">
        <v>591</v>
      </c>
    </row>
    <row r="88" spans="1:10" s="106" customFormat="1" x14ac:dyDescent="0.2">
      <c r="A88" s="377"/>
      <c r="B88" s="342" t="s">
        <v>548</v>
      </c>
      <c r="C88" s="377"/>
      <c r="D88" s="378"/>
      <c r="E88" s="379"/>
      <c r="F88" s="396" t="s">
        <v>598</v>
      </c>
      <c r="G88" s="350">
        <v>2019</v>
      </c>
      <c r="H88" s="319">
        <v>26850000</v>
      </c>
      <c r="I88" s="380"/>
      <c r="J88" s="341" t="s">
        <v>591</v>
      </c>
    </row>
    <row r="89" spans="1:10" s="106" customFormat="1" x14ac:dyDescent="0.2">
      <c r="A89" s="377"/>
      <c r="B89" s="342" t="s">
        <v>549</v>
      </c>
      <c r="C89" s="377"/>
      <c r="D89" s="378"/>
      <c r="E89" s="379"/>
      <c r="F89" s="396" t="s">
        <v>598</v>
      </c>
      <c r="G89" s="350">
        <v>2016</v>
      </c>
      <c r="H89" s="319">
        <v>103205000</v>
      </c>
      <c r="I89" s="380"/>
      <c r="J89" s="341" t="s">
        <v>591</v>
      </c>
    </row>
    <row r="90" spans="1:10" s="106" customFormat="1" x14ac:dyDescent="0.2">
      <c r="A90" s="377"/>
      <c r="B90" s="342" t="s">
        <v>550</v>
      </c>
      <c r="C90" s="377"/>
      <c r="D90" s="378"/>
      <c r="E90" s="379"/>
      <c r="F90" s="396"/>
      <c r="G90" s="350">
        <v>2017</v>
      </c>
      <c r="H90" s="319">
        <v>60785000</v>
      </c>
      <c r="I90" s="380"/>
      <c r="J90" s="341" t="s">
        <v>591</v>
      </c>
    </row>
    <row r="91" spans="1:10" s="106" customFormat="1" x14ac:dyDescent="0.2">
      <c r="A91" s="377"/>
      <c r="B91" s="342" t="s">
        <v>551</v>
      </c>
      <c r="C91" s="377"/>
      <c r="D91" s="378"/>
      <c r="E91" s="379"/>
      <c r="F91" s="396" t="s">
        <v>598</v>
      </c>
      <c r="G91" s="350">
        <v>2016</v>
      </c>
      <c r="H91" s="319">
        <v>93824500</v>
      </c>
      <c r="I91" s="380"/>
      <c r="J91" s="341" t="s">
        <v>591</v>
      </c>
    </row>
    <row r="92" spans="1:10" s="106" customFormat="1" x14ac:dyDescent="0.2">
      <c r="A92" s="377"/>
      <c r="B92" s="342" t="s">
        <v>552</v>
      </c>
      <c r="C92" s="377"/>
      <c r="D92" s="392"/>
      <c r="E92" s="379"/>
      <c r="F92" s="396" t="s">
        <v>597</v>
      </c>
      <c r="G92" s="350">
        <v>2016</v>
      </c>
      <c r="H92" s="319">
        <v>65000000</v>
      </c>
      <c r="I92" s="380"/>
      <c r="J92" s="341" t="s">
        <v>591</v>
      </c>
    </row>
    <row r="93" spans="1:10" s="106" customFormat="1" x14ac:dyDescent="0.2">
      <c r="A93" s="377"/>
      <c r="B93" s="342" t="s">
        <v>552</v>
      </c>
      <c r="C93" s="380"/>
      <c r="D93" s="392"/>
      <c r="E93" s="379"/>
      <c r="F93" s="396" t="s">
        <v>597</v>
      </c>
      <c r="G93" s="350">
        <v>2017</v>
      </c>
      <c r="H93" s="319">
        <v>83989800</v>
      </c>
      <c r="I93" s="380"/>
      <c r="J93" s="341" t="s">
        <v>591</v>
      </c>
    </row>
    <row r="94" spans="1:10" s="106" customFormat="1" x14ac:dyDescent="0.2">
      <c r="A94" s="377"/>
      <c r="B94" s="342" t="s">
        <v>552</v>
      </c>
      <c r="C94" s="377"/>
      <c r="D94" s="378"/>
      <c r="E94" s="379"/>
      <c r="F94" s="396" t="s">
        <v>597</v>
      </c>
      <c r="G94" s="350">
        <v>2018</v>
      </c>
      <c r="H94" s="352">
        <v>123205000</v>
      </c>
      <c r="I94" s="380"/>
      <c r="J94" s="341" t="s">
        <v>591</v>
      </c>
    </row>
    <row r="95" spans="1:10" s="106" customFormat="1" x14ac:dyDescent="0.2">
      <c r="A95" s="377"/>
      <c r="B95" s="342" t="s">
        <v>552</v>
      </c>
      <c r="C95" s="380"/>
      <c r="D95" s="378"/>
      <c r="E95" s="379"/>
      <c r="F95" s="396" t="s">
        <v>597</v>
      </c>
      <c r="G95" s="350">
        <v>2019</v>
      </c>
      <c r="H95" s="319">
        <v>244391000</v>
      </c>
      <c r="I95" s="382" t="s">
        <v>581</v>
      </c>
      <c r="J95" s="341" t="s">
        <v>591</v>
      </c>
    </row>
    <row r="96" spans="1:10" s="106" customFormat="1" ht="33.75" customHeight="1" x14ac:dyDescent="0.2">
      <c r="A96" s="377"/>
      <c r="B96" s="342" t="s">
        <v>553</v>
      </c>
      <c r="C96" s="380"/>
      <c r="D96" s="378"/>
      <c r="E96" s="379"/>
      <c r="F96" s="396"/>
      <c r="G96" s="350">
        <v>2019</v>
      </c>
      <c r="H96" s="319">
        <v>55460000</v>
      </c>
      <c r="I96" s="382" t="s">
        <v>581</v>
      </c>
      <c r="J96" s="341" t="s">
        <v>591</v>
      </c>
    </row>
    <row r="97" spans="1:10" s="106" customFormat="1" x14ac:dyDescent="0.2">
      <c r="A97" s="377"/>
      <c r="B97" s="342" t="s">
        <v>551</v>
      </c>
      <c r="C97" s="377"/>
      <c r="D97" s="378"/>
      <c r="E97" s="379"/>
      <c r="F97" s="396" t="s">
        <v>598</v>
      </c>
      <c r="G97" s="350"/>
      <c r="H97" s="353">
        <v>91654600</v>
      </c>
      <c r="I97" s="382" t="s">
        <v>581</v>
      </c>
      <c r="J97" s="341" t="s">
        <v>591</v>
      </c>
    </row>
    <row r="98" spans="1:10" s="106" customFormat="1" x14ac:dyDescent="0.25">
      <c r="A98" s="377"/>
      <c r="B98" s="342" t="s">
        <v>554</v>
      </c>
      <c r="C98" s="377"/>
      <c r="D98" s="392"/>
      <c r="E98" s="379"/>
      <c r="F98" s="396"/>
      <c r="G98" s="350">
        <v>2019</v>
      </c>
      <c r="H98" s="354">
        <v>296340000</v>
      </c>
      <c r="I98" s="382" t="s">
        <v>581</v>
      </c>
      <c r="J98" s="341" t="s">
        <v>591</v>
      </c>
    </row>
    <row r="99" spans="1:10" s="106" customFormat="1" x14ac:dyDescent="0.2">
      <c r="A99" s="377"/>
      <c r="B99" s="342" t="s">
        <v>555</v>
      </c>
      <c r="C99" s="377"/>
      <c r="D99" s="378"/>
      <c r="E99" s="379"/>
      <c r="F99" s="396"/>
      <c r="G99" s="350">
        <v>2019</v>
      </c>
      <c r="H99" s="319">
        <v>16225000</v>
      </c>
      <c r="I99" s="382" t="s">
        <v>581</v>
      </c>
      <c r="J99" s="341" t="s">
        <v>591</v>
      </c>
    </row>
    <row r="100" spans="1:10" s="106" customFormat="1" x14ac:dyDescent="0.25">
      <c r="A100" s="377"/>
      <c r="B100" s="342" t="s">
        <v>556</v>
      </c>
      <c r="C100" s="377"/>
      <c r="D100" s="378"/>
      <c r="E100" s="379"/>
      <c r="F100" s="396"/>
      <c r="G100" s="350">
        <v>2020</v>
      </c>
      <c r="H100" s="354">
        <v>107260000</v>
      </c>
      <c r="I100" s="382" t="s">
        <v>581</v>
      </c>
      <c r="J100" s="341" t="s">
        <v>591</v>
      </c>
    </row>
    <row r="101" spans="1:10" s="106" customFormat="1" ht="22.5" x14ac:dyDescent="0.25">
      <c r="A101" s="377"/>
      <c r="B101" s="342" t="s">
        <v>557</v>
      </c>
      <c r="C101" s="377"/>
      <c r="D101" s="378"/>
      <c r="E101" s="379"/>
      <c r="F101" s="396"/>
      <c r="G101" s="350">
        <v>2020</v>
      </c>
      <c r="H101" s="354">
        <v>88375000</v>
      </c>
      <c r="I101" s="382" t="s">
        <v>581</v>
      </c>
      <c r="J101" s="341" t="s">
        <v>591</v>
      </c>
    </row>
    <row r="102" spans="1:10" s="106" customFormat="1" x14ac:dyDescent="0.25">
      <c r="A102" s="377"/>
      <c r="B102" s="342" t="s">
        <v>558</v>
      </c>
      <c r="C102" s="377"/>
      <c r="D102" s="378"/>
      <c r="E102" s="379"/>
      <c r="F102" s="396"/>
      <c r="G102" s="350">
        <v>2020</v>
      </c>
      <c r="H102" s="354">
        <v>60296000</v>
      </c>
      <c r="I102" s="382" t="s">
        <v>581</v>
      </c>
      <c r="J102" s="341" t="s">
        <v>591</v>
      </c>
    </row>
    <row r="103" spans="1:10" s="106" customFormat="1" x14ac:dyDescent="0.25">
      <c r="A103" s="377"/>
      <c r="B103" s="342" t="s">
        <v>559</v>
      </c>
      <c r="C103" s="377"/>
      <c r="D103" s="378"/>
      <c r="E103" s="379"/>
      <c r="F103" s="396" t="s">
        <v>597</v>
      </c>
      <c r="G103" s="350">
        <v>2020</v>
      </c>
      <c r="H103" s="354">
        <v>212605000</v>
      </c>
      <c r="I103" s="382" t="s">
        <v>581</v>
      </c>
      <c r="J103" s="341" t="s">
        <v>591</v>
      </c>
    </row>
    <row r="104" spans="1:10" s="106" customFormat="1" x14ac:dyDescent="0.25">
      <c r="A104" s="377"/>
      <c r="B104" s="342" t="s">
        <v>560</v>
      </c>
      <c r="C104" s="377"/>
      <c r="D104" s="378"/>
      <c r="E104" s="379"/>
      <c r="F104" s="396" t="s">
        <v>597</v>
      </c>
      <c r="G104" s="350">
        <v>2021</v>
      </c>
      <c r="H104" s="354">
        <v>158925000</v>
      </c>
      <c r="I104" s="382" t="s">
        <v>581</v>
      </c>
      <c r="J104" s="341" t="s">
        <v>591</v>
      </c>
    </row>
    <row r="105" spans="1:10" s="106" customFormat="1" ht="22.5" x14ac:dyDescent="0.25">
      <c r="A105" s="377"/>
      <c r="B105" s="342" t="s">
        <v>561</v>
      </c>
      <c r="C105" s="377"/>
      <c r="D105" s="378"/>
      <c r="E105" s="379"/>
      <c r="F105" s="396"/>
      <c r="G105" s="350">
        <v>2021</v>
      </c>
      <c r="H105" s="354">
        <v>74020000</v>
      </c>
      <c r="I105" s="382" t="s">
        <v>581</v>
      </c>
      <c r="J105" s="341" t="s">
        <v>591</v>
      </c>
    </row>
    <row r="106" spans="1:10" s="106" customFormat="1" x14ac:dyDescent="0.25">
      <c r="A106" s="377"/>
      <c r="B106" s="339" t="s">
        <v>552</v>
      </c>
      <c r="C106" s="377"/>
      <c r="D106" s="378"/>
      <c r="E106" s="379"/>
      <c r="F106" s="396" t="s">
        <v>597</v>
      </c>
      <c r="G106" s="333">
        <v>2022</v>
      </c>
      <c r="H106" s="336">
        <v>185175000</v>
      </c>
      <c r="I106" s="382" t="s">
        <v>581</v>
      </c>
      <c r="J106" s="341" t="s">
        <v>591</v>
      </c>
    </row>
    <row r="107" spans="1:10" s="106" customFormat="1" x14ac:dyDescent="0.2">
      <c r="A107" s="377"/>
      <c r="B107" s="355" t="s">
        <v>562</v>
      </c>
      <c r="C107" s="377"/>
      <c r="D107" s="378"/>
      <c r="E107" s="379"/>
      <c r="F107" s="396"/>
      <c r="G107" s="333">
        <v>2022</v>
      </c>
      <c r="H107" s="356">
        <v>350000000</v>
      </c>
      <c r="I107" s="382" t="s">
        <v>581</v>
      </c>
      <c r="J107" s="397" t="s">
        <v>599</v>
      </c>
    </row>
    <row r="108" spans="1:10" s="106" customFormat="1" x14ac:dyDescent="0.25">
      <c r="A108" s="377"/>
      <c r="B108" s="355"/>
      <c r="C108" s="377"/>
      <c r="D108" s="378"/>
      <c r="E108" s="379"/>
      <c r="F108" s="396"/>
      <c r="G108" s="377"/>
      <c r="H108" s="386"/>
      <c r="I108" s="380"/>
      <c r="J108" s="380"/>
    </row>
    <row r="109" spans="1:10" s="106" customFormat="1" x14ac:dyDescent="0.25">
      <c r="A109" s="387" t="s">
        <v>210</v>
      </c>
      <c r="B109" s="388" t="s">
        <v>212</v>
      </c>
      <c r="C109" s="387"/>
      <c r="D109" s="389"/>
      <c r="E109" s="387"/>
      <c r="F109" s="398"/>
      <c r="G109" s="387"/>
      <c r="H109" s="390"/>
      <c r="I109" s="391"/>
      <c r="J109" s="391"/>
    </row>
    <row r="110" spans="1:10" s="106" customFormat="1" x14ac:dyDescent="0.25">
      <c r="A110" s="377"/>
      <c r="B110" s="385"/>
      <c r="C110" s="377"/>
      <c r="D110" s="378"/>
      <c r="E110" s="377"/>
      <c r="F110" s="396"/>
      <c r="G110" s="377"/>
      <c r="H110" s="386"/>
      <c r="I110" s="380"/>
      <c r="J110" s="380"/>
    </row>
    <row r="111" spans="1:10" s="106" customFormat="1" ht="30" x14ac:dyDescent="0.25">
      <c r="A111" s="387" t="s">
        <v>211</v>
      </c>
      <c r="B111" s="388" t="s">
        <v>255</v>
      </c>
      <c r="C111" s="387"/>
      <c r="D111" s="389"/>
      <c r="E111" s="387"/>
      <c r="F111" s="398"/>
      <c r="G111" s="387"/>
      <c r="H111" s="390"/>
      <c r="I111" s="391"/>
      <c r="J111" s="391"/>
    </row>
    <row r="112" spans="1:10" s="106" customFormat="1" x14ac:dyDescent="0.2">
      <c r="A112" s="377"/>
      <c r="B112" s="342" t="s">
        <v>563</v>
      </c>
      <c r="C112" s="377"/>
      <c r="D112" s="378"/>
      <c r="E112" s="379"/>
      <c r="F112" s="396" t="s">
        <v>598</v>
      </c>
      <c r="G112" s="350">
        <v>2015</v>
      </c>
      <c r="H112" s="319">
        <v>38490650</v>
      </c>
      <c r="I112" s="380"/>
      <c r="J112" s="341" t="s">
        <v>591</v>
      </c>
    </row>
    <row r="113" spans="1:11" s="106" customFormat="1" x14ac:dyDescent="0.2">
      <c r="A113" s="377"/>
      <c r="B113" s="342" t="s">
        <v>564</v>
      </c>
      <c r="C113" s="377"/>
      <c r="D113" s="378"/>
      <c r="E113" s="379"/>
      <c r="F113" s="396" t="s">
        <v>598</v>
      </c>
      <c r="G113" s="350">
        <v>2016</v>
      </c>
      <c r="H113" s="319">
        <v>9572000</v>
      </c>
      <c r="I113" s="380"/>
      <c r="J113" s="341" t="s">
        <v>591</v>
      </c>
    </row>
    <row r="114" spans="1:11" s="106" customFormat="1" x14ac:dyDescent="0.2">
      <c r="A114" s="377"/>
      <c r="B114" s="342" t="s">
        <v>564</v>
      </c>
      <c r="C114" s="377"/>
      <c r="D114" s="378"/>
      <c r="E114" s="379"/>
      <c r="F114" s="396" t="s">
        <v>598</v>
      </c>
      <c r="G114" s="350">
        <v>2016</v>
      </c>
      <c r="H114" s="319">
        <v>10718600</v>
      </c>
      <c r="I114" s="380"/>
      <c r="J114" s="341" t="s">
        <v>591</v>
      </c>
    </row>
    <row r="115" spans="1:11" s="106" customFormat="1" x14ac:dyDescent="0.2">
      <c r="A115" s="377"/>
      <c r="B115" s="342" t="s">
        <v>565</v>
      </c>
      <c r="C115" s="377"/>
      <c r="D115" s="378"/>
      <c r="E115" s="379"/>
      <c r="F115" s="396" t="s">
        <v>598</v>
      </c>
      <c r="G115" s="350">
        <v>2017</v>
      </c>
      <c r="H115" s="319">
        <v>432519500</v>
      </c>
      <c r="I115" s="380"/>
      <c r="J115" s="341" t="s">
        <v>591</v>
      </c>
    </row>
    <row r="116" spans="1:11" s="106" customFormat="1" x14ac:dyDescent="0.2">
      <c r="A116" s="377"/>
      <c r="B116" s="342" t="s">
        <v>566</v>
      </c>
      <c r="C116" s="377"/>
      <c r="D116" s="378"/>
      <c r="E116" s="379"/>
      <c r="F116" s="396" t="s">
        <v>598</v>
      </c>
      <c r="G116" s="350">
        <v>2018</v>
      </c>
      <c r="H116" s="352">
        <v>269568800</v>
      </c>
      <c r="I116" s="380"/>
      <c r="J116" s="341" t="s">
        <v>591</v>
      </c>
    </row>
    <row r="117" spans="1:11" s="106" customFormat="1" x14ac:dyDescent="0.25">
      <c r="A117" s="377"/>
      <c r="B117" s="342" t="s">
        <v>567</v>
      </c>
      <c r="C117" s="377"/>
      <c r="D117" s="378"/>
      <c r="E117" s="379"/>
      <c r="F117" s="396" t="s">
        <v>598</v>
      </c>
      <c r="G117" s="350">
        <v>2020</v>
      </c>
      <c r="H117" s="354">
        <v>27128500</v>
      </c>
      <c r="I117" s="380"/>
      <c r="J117" s="341" t="s">
        <v>591</v>
      </c>
    </row>
    <row r="118" spans="1:11" s="106" customFormat="1" x14ac:dyDescent="0.25">
      <c r="A118" s="377"/>
      <c r="B118" s="385"/>
      <c r="C118" s="377"/>
      <c r="D118" s="378"/>
      <c r="E118" s="377"/>
      <c r="F118" s="396"/>
      <c r="G118" s="377"/>
      <c r="H118" s="377"/>
      <c r="I118" s="380"/>
      <c r="J118" s="380"/>
    </row>
    <row r="119" spans="1:11" s="106" customFormat="1" x14ac:dyDescent="0.25">
      <c r="A119" s="387" t="s">
        <v>213</v>
      </c>
      <c r="B119" s="388" t="s">
        <v>215</v>
      </c>
      <c r="C119" s="387"/>
      <c r="D119" s="389"/>
      <c r="E119" s="387"/>
      <c r="F119" s="387"/>
      <c r="G119" s="387"/>
      <c r="H119" s="399"/>
      <c r="I119" s="391"/>
      <c r="J119" s="391"/>
    </row>
    <row r="120" spans="1:11" s="106" customFormat="1" x14ac:dyDescent="0.25">
      <c r="A120" s="387"/>
      <c r="B120" s="342" t="s">
        <v>568</v>
      </c>
      <c r="C120" s="387"/>
      <c r="D120" s="389"/>
      <c r="E120" s="387"/>
      <c r="F120" s="387"/>
      <c r="G120" s="350">
        <v>2021</v>
      </c>
      <c r="H120" s="354">
        <v>5000000</v>
      </c>
      <c r="I120" s="391"/>
      <c r="J120" s="341" t="s">
        <v>591</v>
      </c>
      <c r="K120" s="107"/>
    </row>
    <row r="121" spans="1:11" s="106" customFormat="1" x14ac:dyDescent="0.25">
      <c r="A121" s="387"/>
      <c r="B121" s="388"/>
      <c r="C121" s="387"/>
      <c r="D121" s="389"/>
      <c r="E121" s="387"/>
      <c r="F121" s="387"/>
      <c r="G121" s="387"/>
      <c r="H121" s="399"/>
      <c r="I121" s="391"/>
      <c r="J121" s="391"/>
      <c r="K121" s="107"/>
    </row>
    <row r="122" spans="1:11" s="106" customFormat="1" x14ac:dyDescent="0.25">
      <c r="A122" s="363" t="s">
        <v>214</v>
      </c>
      <c r="B122" s="364" t="s">
        <v>217</v>
      </c>
      <c r="C122" s="363"/>
      <c r="D122" s="365"/>
      <c r="E122" s="363"/>
      <c r="F122" s="363"/>
      <c r="G122" s="363"/>
      <c r="H122" s="400"/>
      <c r="I122" s="367"/>
      <c r="J122" s="367"/>
      <c r="K122" s="107"/>
    </row>
    <row r="123" spans="1:11" s="109" customFormat="1" x14ac:dyDescent="0.25">
      <c r="A123" s="368"/>
      <c r="B123" s="401"/>
      <c r="C123" s="368"/>
      <c r="D123" s="370"/>
      <c r="E123" s="368"/>
      <c r="F123" s="368"/>
      <c r="G123" s="368"/>
      <c r="H123" s="402"/>
      <c r="I123" s="374"/>
      <c r="J123" s="374"/>
    </row>
    <row r="124" spans="1:11" s="106" customFormat="1" x14ac:dyDescent="0.25">
      <c r="A124" s="363" t="s">
        <v>216</v>
      </c>
      <c r="B124" s="364" t="s">
        <v>162</v>
      </c>
      <c r="C124" s="363"/>
      <c r="D124" s="365"/>
      <c r="E124" s="363"/>
      <c r="F124" s="363"/>
      <c r="G124" s="363"/>
      <c r="H124" s="400"/>
      <c r="I124" s="367"/>
      <c r="J124" s="367"/>
    </row>
    <row r="125" spans="1:11" s="106" customFormat="1" x14ac:dyDescent="0.25">
      <c r="A125" s="368"/>
      <c r="B125" s="368"/>
      <c r="C125" s="368"/>
      <c r="D125" s="370"/>
      <c r="E125" s="368"/>
      <c r="F125" s="368"/>
      <c r="G125" s="368"/>
      <c r="H125" s="402"/>
      <c r="I125" s="374"/>
      <c r="J125" s="374"/>
    </row>
    <row r="126" spans="1:11" s="109" customFormat="1" ht="15" customHeight="1" x14ac:dyDescent="0.25">
      <c r="A126" s="363"/>
      <c r="B126" s="363" t="s">
        <v>331</v>
      </c>
      <c r="C126" s="363"/>
      <c r="D126" s="365"/>
      <c r="E126" s="363"/>
      <c r="F126" s="363"/>
      <c r="G126" s="363"/>
      <c r="H126" s="403">
        <f>SUM(H9:H120)</f>
        <v>5723985899</v>
      </c>
      <c r="I126" s="367"/>
      <c r="J126" s="367"/>
    </row>
    <row r="127" spans="1:11" s="106" customFormat="1" x14ac:dyDescent="0.25">
      <c r="A127" s="404" t="s">
        <v>218</v>
      </c>
      <c r="B127" s="405"/>
      <c r="C127" s="405"/>
      <c r="D127" s="405"/>
      <c r="E127" s="405"/>
      <c r="F127" s="405"/>
      <c r="G127" s="405"/>
      <c r="H127" s="405"/>
      <c r="I127" s="405"/>
      <c r="J127" s="405"/>
    </row>
    <row r="128" spans="1:11" s="106" customFormat="1" x14ac:dyDescent="0.25">
      <c r="A128" s="405"/>
      <c r="B128" s="405"/>
      <c r="C128" s="405"/>
      <c r="D128" s="405"/>
      <c r="E128" s="405"/>
      <c r="F128" s="405"/>
      <c r="G128" s="405"/>
      <c r="H128" s="405"/>
      <c r="I128" s="405"/>
      <c r="J128" s="405"/>
    </row>
    <row r="129" spans="1:10" s="106" customFormat="1" x14ac:dyDescent="0.25">
      <c r="A129" s="405"/>
      <c r="B129" s="405"/>
      <c r="C129" s="405"/>
      <c r="D129" s="405"/>
      <c r="E129" s="405"/>
      <c r="F129" s="406">
        <v>1592085517</v>
      </c>
      <c r="G129" s="405"/>
      <c r="H129" s="407" t="s">
        <v>332</v>
      </c>
      <c r="I129" s="405"/>
      <c r="J129" s="405"/>
    </row>
    <row r="130" spans="1:10" s="109" customFormat="1" x14ac:dyDescent="0.25">
      <c r="A130" s="404"/>
      <c r="B130" s="404"/>
      <c r="C130" s="404"/>
      <c r="D130" s="408"/>
      <c r="E130" s="404"/>
      <c r="F130" s="404"/>
      <c r="G130" s="404"/>
      <c r="H130" s="407" t="s">
        <v>333</v>
      </c>
      <c r="I130" s="409"/>
      <c r="J130" s="409"/>
    </row>
    <row r="131" spans="1:10" s="106" customFormat="1" x14ac:dyDescent="0.25">
      <c r="A131" s="405"/>
      <c r="B131" s="405"/>
      <c r="C131" s="405"/>
      <c r="D131" s="405"/>
      <c r="E131" s="405"/>
      <c r="F131" s="405"/>
      <c r="G131" s="405"/>
      <c r="H131" s="405"/>
      <c r="I131" s="405"/>
      <c r="J131" s="405"/>
    </row>
    <row r="132" spans="1:10" s="106" customFormat="1" x14ac:dyDescent="0.25">
      <c r="A132" s="405"/>
      <c r="B132" s="405"/>
      <c r="C132" s="405"/>
      <c r="D132" s="405"/>
      <c r="E132" s="405"/>
      <c r="F132" s="405"/>
      <c r="G132" s="405"/>
      <c r="H132" s="405"/>
      <c r="I132" s="405"/>
      <c r="J132" s="405"/>
    </row>
    <row r="133" spans="1:10" s="106" customFormat="1" x14ac:dyDescent="0.25">
      <c r="A133" s="405"/>
      <c r="B133" s="405"/>
      <c r="C133" s="405"/>
      <c r="D133" s="405"/>
      <c r="E133" s="405"/>
      <c r="F133" s="405"/>
      <c r="G133" s="405"/>
      <c r="H133" s="405"/>
      <c r="I133" s="405"/>
      <c r="J133" s="405"/>
    </row>
    <row r="134" spans="1:10" s="110" customFormat="1" x14ac:dyDescent="0.25">
      <c r="A134" s="404"/>
      <c r="B134" s="404"/>
      <c r="C134" s="404"/>
      <c r="D134" s="408"/>
      <c r="E134" s="404"/>
      <c r="F134" s="404"/>
      <c r="G134" s="410"/>
      <c r="H134" s="407"/>
      <c r="I134" s="411"/>
      <c r="J134" s="409"/>
    </row>
    <row r="135" spans="1:10" x14ac:dyDescent="0.25">
      <c r="A135" s="404"/>
      <c r="B135" s="404"/>
      <c r="C135" s="404"/>
      <c r="D135" s="408"/>
      <c r="E135" s="404"/>
      <c r="F135" s="404"/>
      <c r="G135" s="404"/>
      <c r="H135" s="412" t="s">
        <v>314</v>
      </c>
      <c r="I135" s="409"/>
      <c r="J135" s="409"/>
    </row>
  </sheetData>
  <mergeCells count="11">
    <mergeCell ref="J6:J7"/>
    <mergeCell ref="A2:J2"/>
    <mergeCell ref="A3:J3"/>
    <mergeCell ref="A4:J4"/>
    <mergeCell ref="A6:A7"/>
    <mergeCell ref="B6:B7"/>
    <mergeCell ref="C6:E6"/>
    <mergeCell ref="F6:F7"/>
    <mergeCell ref="G6:G7"/>
    <mergeCell ref="H6:H7"/>
    <mergeCell ref="I6:I7"/>
  </mergeCells>
  <pageMargins left="0.31496062992126" right="0.23622047244094499" top="0.59055118110236204" bottom="0.511811023622047" header="0.31496062992126" footer="0.31496062992126"/>
  <pageSetup paperSize="5"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M19" sqref="M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DAFTAR ISI</vt:lpstr>
      <vt:lpstr>LAPORAN REALISASI APBDES</vt:lpstr>
      <vt:lpstr>CALK</vt:lpstr>
      <vt:lpstr>Realisasi Kegiatan</vt:lpstr>
      <vt:lpstr>program sektoral,daerah&amp;lainnya</vt:lpstr>
      <vt:lpstr>Mutasi Aset </vt:lpstr>
      <vt:lpstr>RINCIAN ASET </vt:lpstr>
      <vt:lpstr>Sheet2</vt:lpstr>
      <vt:lpstr>CALK!Print_Area</vt:lpstr>
      <vt:lpstr>'DAFTAR ISI'!Print_Area</vt:lpstr>
      <vt:lpstr>'LAPORAN REALISASI APBDES'!Print_Area</vt:lpstr>
      <vt:lpstr>'Mutasi Aset '!Print_Area</vt:lpstr>
      <vt:lpstr>'program sektoral,daerah&amp;lainnya'!Print_Area</vt:lpstr>
      <vt:lpstr>'Realisasi Kegiatan'!Print_Area</vt:lpstr>
      <vt:lpstr>'RINCIAN ASET '!Print_Area</vt:lpstr>
      <vt:lpstr>'Mutasi Aset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core_i3</dc:creator>
  <cp:lastModifiedBy>intel_i5</cp:lastModifiedBy>
  <cp:lastPrinted>2023-01-20T01:46:21Z</cp:lastPrinted>
  <dcterms:created xsi:type="dcterms:W3CDTF">2019-12-03T13:49:02Z</dcterms:created>
  <dcterms:modified xsi:type="dcterms:W3CDTF">2023-01-20T01:46:32Z</dcterms:modified>
</cp:coreProperties>
</file>